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A. Van phong UB huyen\7. Hop Hoi dong\6. Trinh Hoi Dong thang 11 năm 2022\2. GN BEN VUNG\"/>
    </mc:Choice>
  </mc:AlternateContent>
  <xr:revisionPtr revIDLastSave="0" documentId="13_ncr:1_{38689C2C-8642-4EC0-9DA4-56F4FB28317B}" xr6:coauthVersionLast="47" xr6:coauthVersionMax="47" xr10:uidLastSave="{00000000-0000-0000-0000-000000000000}"/>
  <bookViews>
    <workbookView xWindow="-108" yWindow="-108" windowWidth="23256" windowHeight="12456" tabRatio="949" firstSheet="1" activeTab="2" xr2:uid="{00000000-000D-0000-FFFF-FFFF00000000}"/>
  </bookViews>
  <sheets>
    <sheet name="10 DỰ ÁN" sheetId="4" state="hidden" r:id="rId1"/>
    <sheet name="DA 2" sheetId="2" r:id="rId2"/>
    <sheet name="TDA 1-DA 3" sheetId="21" r:id="rId3"/>
    <sheet name="So lieu dan so, HN, HCN 2019" sheetId="20" state="hidden" r:id="rId4"/>
  </sheets>
  <externalReferences>
    <externalReference r:id="rId5"/>
    <externalReference r:id="rId6"/>
    <externalReference r:id="rId7"/>
    <externalReference r:id="rId8"/>
  </externalReferences>
  <definedNames>
    <definedName name="_______B1" hidden="1">{"'Sheet1'!$L$16"}</definedName>
    <definedName name="_______NSO2" hidden="1">{"'Sheet1'!$L$16"}</definedName>
    <definedName name="_______Pl2" hidden="1">{"'Sheet1'!$L$16"}</definedName>
    <definedName name="______B1" hidden="1">{"'Sheet1'!$L$16"}</definedName>
    <definedName name="______NSO2" hidden="1">{"'Sheet1'!$L$16"}</definedName>
    <definedName name="______Pl2" hidden="1">{"'Sheet1'!$L$16"}</definedName>
    <definedName name="_____B1" hidden="1">{"'Sheet1'!$L$16"}</definedName>
    <definedName name="_____NSO2" hidden="1">{"'Sheet1'!$L$16"}</definedName>
    <definedName name="_____Pl2" hidden="1">{"'Sheet1'!$L$16"}</definedName>
    <definedName name="_____Q3" hidden="1">{"'Sheet1'!$L$16"}</definedName>
    <definedName name="____B1" hidden="1">{"'Sheet1'!$L$16"}</definedName>
    <definedName name="____NSO2" hidden="1">{"'Sheet1'!$L$16"}</definedName>
    <definedName name="____Pl2" hidden="1">{"'Sheet1'!$L$16"}</definedName>
    <definedName name="____Q3" hidden="1">{"'Sheet1'!$L$16"}</definedName>
    <definedName name="___B1" hidden="1">{"'Sheet1'!$L$16"}</definedName>
    <definedName name="___NSO2" hidden="1">{"'Sheet1'!$L$16"}</definedName>
    <definedName name="___Pl2" hidden="1">{"'Sheet1'!$L$16"}</definedName>
    <definedName name="___Q3"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NSO2" hidden="1">{"'Sheet1'!$L$16"}</definedName>
    <definedName name="__Pl2" hidden="1">{"'Sheet1'!$L$16"}</definedName>
    <definedName name="__Q3" hidden="1">{"'Sheet1'!$L$16"}</definedName>
    <definedName name="_5_0DATA_DATA2_L">'[1]#REF'!#REF!</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hidden="1">{"'Sheet1'!$L$16"}</definedName>
    <definedName name="_Fill" hidden="1">#REF!</definedName>
    <definedName name="_xlnm._FilterDatabase" hidden="1">#REF!</definedName>
    <definedName name="_Key1" hidden="1">#REF!</definedName>
    <definedName name="_Key2" hidden="1">#REF!</definedName>
    <definedName name="_NSO2" hidden="1">{"'Sheet1'!$L$16"}</definedName>
    <definedName name="_Order1" hidden="1">255</definedName>
    <definedName name="_Order2" hidden="1">255</definedName>
    <definedName name="_Parse_Out" hidden="1">[2]Quantity!#REF!</definedName>
    <definedName name="_Pl2" hidden="1">{"'Sheet1'!$L$16"}</definedName>
    <definedName name="_Q3" hidden="1">{"'Sheet1'!$L$16"}</definedName>
    <definedName name="_Sort" hidden="1">#REF!</definedName>
    <definedName name="_vl2" hidden="1">{"'Sheet1'!$L$16"}</definedName>
    <definedName name="a" hidden="1">{"'Sheet1'!$L$16"}</definedName>
    <definedName name="anscount" hidden="1">1</definedName>
    <definedName name="Bgiang" hidden="1">{"'Sheet1'!$L$16"}</definedName>
    <definedName name="chl" hidden="1">{"'Sheet1'!$L$16"}</definedName>
    <definedName name="Code" hidden="1">#REF!</definedName>
    <definedName name="d" hidden="1">{"'Sheet1'!$L$16"}</definedName>
    <definedName name="data1" hidden="1">#REF!</definedName>
    <definedName name="data2" hidden="1">#REF!</definedName>
    <definedName name="data3" hidden="1">#REF!</definedName>
    <definedName name="dđ" hidden="1">{"'Sheet1'!$L$16"}</definedName>
    <definedName name="ddddd" hidden="1">{"'Sheet1'!$L$16"}</definedName>
    <definedName name="DFSDF" hidden="1">{"'Sheet1'!$L$16"}</definedName>
    <definedName name="dgj" hidden="1">{#N/A,#N/A,FALSE,"BN"}</definedName>
    <definedName name="dien" hidden="1">{"'Sheet1'!$L$16"}</definedName>
    <definedName name="Discount" hidden="1">#REF!</definedName>
    <definedName name="display_area_2" hidden="1">#REF!</definedName>
    <definedName name="dsh" hidden="1">#REF!</definedName>
    <definedName name="Duongnaco" hidden="1">{"'Sheet1'!$L$16"}</definedName>
    <definedName name="DWPRICE" hidden="1">[3]Quantity!#REF!</definedName>
    <definedName name="E" hidden="1">{#N/A,#N/A,FALSE,"BN (2)"}</definedName>
    <definedName name="f" hidden="1">{"'Sheet1'!$L$16"}</definedName>
    <definedName name="FCode" hidden="1">#REF!</definedName>
    <definedName name="fff" hidden="1">{"'Sheet1'!$L$16"}</definedName>
    <definedName name="g" hidden="1">{"'Sheet1'!$L$16"}</definedName>
    <definedName name="gf" hidden="1">{"'Sheet1'!$L$16"}</definedName>
    <definedName name="gff" hidden="1">{"'Sheet1'!$L$16"}</definedName>
    <definedName name="gh" hidden="1">{"'Sheet1'!$L$16"}</definedName>
    <definedName name="h" hidden="1">{"'Sheet1'!$L$16"}</definedName>
    <definedName name="HiddenRows" hidden="1">#REF!</definedName>
    <definedName name="hrr"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j" hidden="1">{"'Sheet1'!$L$16"}</definedName>
    <definedName name="k" hidden="1">{"'Sheet1'!$L$16"}</definedName>
    <definedName name="khongtruotgia" hidden="1">{"'Sheet1'!$L$16"}</definedName>
    <definedName name="kjy" hidden="1">{"'Sheet1'!$L$16"}</definedName>
    <definedName name="l" hidden="1">{"'Sheet1'!$L$16"}</definedName>
    <definedName name="lan" hidden="1">{#N/A,#N/A,TRUE,"BT M200 da 10x20"}</definedName>
    <definedName name="lk" hidden="1">#REF!</definedName>
    <definedName name="lồn" hidden="1">{"'Sheet1'!$L$16"}</definedName>
    <definedName name="m" hidden="1">{"'Sheet1'!$L$16"}</definedName>
    <definedName name="n" hidden="1">{"'Sheet1'!$L$16"}</definedName>
    <definedName name="ngu" hidden="1">{"'Sheet1'!$L$16"}</definedName>
    <definedName name="o" hidden="1">{"'Sheet1'!$L$16"}</definedName>
    <definedName name="OrderTable" hidden="1">#REF!</definedName>
    <definedName name="_xlnm.Print_Area" localSheetId="0">'10 DỰ ÁN'!$A$1:$Q$29</definedName>
    <definedName name="_xlnm.Print_Area" localSheetId="1">'DA 2'!$A$1:$R$27</definedName>
    <definedName name="_xlnm.Print_Titles" localSheetId="0">'10 DỰ ÁN'!$3:$4</definedName>
    <definedName name="_xlnm.Print_Titles" localSheetId="3">'So lieu dan so, HN, HCN 2019'!$7:$10</definedName>
    <definedName name="ProdForm" hidden="1">#REF!</definedName>
    <definedName name="Product" hidden="1">#REF!</definedName>
    <definedName name="RCArea" hidden="1">#REF!</definedName>
    <definedName name="sas" hidden="1">{"'Sheet1'!$L$16"}</definedName>
    <definedName name="sencount" hidden="1">2</definedName>
    <definedName name="SpecialPrice" hidden="1">#REF!</definedName>
    <definedName name="SS" hidden="1">{"'Sheet1'!$L$16"}</definedName>
    <definedName name="t" hidden="1">{"'Sheet1'!$L$16"}</definedName>
    <definedName name="tbl_ProdInfo" hidden="1">#REF!</definedName>
    <definedName name="tha" hidden="1">{"'Sheet1'!$L$16"}</definedName>
    <definedName name="thang10" hidden="1">{"'Sheet1'!$L$16"}</definedName>
    <definedName name="thu" hidden="1">{"'Sheet1'!$L$16"}</definedName>
    <definedName name="thuy" hidden="1">{"'Sheet1'!$L$16"}</definedName>
    <definedName name="ttttt" hidden="1">{"'Sheet1'!$L$16"}</definedName>
    <definedName name="TTTTTTTTT" hidden="1">{"'Sheet1'!$L$16"}</definedName>
    <definedName name="ttttttttttt" hidden="1">{"'Sheet1'!$L$16"}</definedName>
    <definedName name="tttttttttttt" hidden="1">{"'Sheet1'!$L$16"}</definedName>
    <definedName name="u" hidden="1">{"'Sheet1'!$L$16"}</definedName>
    <definedName name="ư" hidden="1">{"'Sheet1'!$L$16"}</definedName>
    <definedName name="ươpkhgbvcxz" hidden="1">{"'Sheet1'!$L$16"}</definedName>
    <definedName name="v"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z" hidden="1">{"'Sheet1'!$L$16"}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 i="21" l="1"/>
  <c r="E9" i="21"/>
  <c r="E10" i="21"/>
  <c r="E11" i="21"/>
  <c r="E12" i="21"/>
  <c r="E13" i="21"/>
  <c r="E14" i="21"/>
  <c r="E15" i="21"/>
  <c r="E16" i="21"/>
  <c r="E17" i="21"/>
  <c r="E7" i="21"/>
  <c r="C8" i="21"/>
  <c r="C9" i="21"/>
  <c r="C10" i="21"/>
  <c r="C11" i="21"/>
  <c r="C12" i="21"/>
  <c r="C13" i="21"/>
  <c r="C14" i="21"/>
  <c r="C15" i="21"/>
  <c r="C16" i="21"/>
  <c r="C17" i="21"/>
  <c r="C7" i="21"/>
  <c r="O7" i="2"/>
  <c r="I8" i="2"/>
  <c r="I9" i="2"/>
  <c r="I10" i="2"/>
  <c r="I11" i="2"/>
  <c r="I12" i="2"/>
  <c r="I13" i="2"/>
  <c r="I14" i="2"/>
  <c r="I15" i="2"/>
  <c r="I16" i="2"/>
  <c r="I17" i="2"/>
  <c r="H7" i="2"/>
  <c r="I7" i="2" s="1"/>
  <c r="I18" i="2" s="1"/>
  <c r="G7" i="2"/>
  <c r="K23" i="2"/>
  <c r="D7" i="2"/>
  <c r="E8" i="2"/>
  <c r="E9" i="2"/>
  <c r="E10" i="2"/>
  <c r="E11" i="2"/>
  <c r="E12" i="2"/>
  <c r="E13" i="2"/>
  <c r="E14" i="2"/>
  <c r="E15" i="2"/>
  <c r="E16" i="2"/>
  <c r="E17" i="2"/>
  <c r="C7" i="2"/>
  <c r="I14" i="21"/>
  <c r="I13" i="21"/>
  <c r="I12" i="21"/>
  <c r="I11" i="21"/>
  <c r="I10" i="21"/>
  <c r="I9" i="21"/>
  <c r="M14" i="2"/>
  <c r="M13" i="2"/>
  <c r="M12" i="2"/>
  <c r="M11" i="2"/>
  <c r="M10" i="2"/>
  <c r="M9" i="2"/>
  <c r="G18" i="21"/>
  <c r="K17" i="21"/>
  <c r="J17" i="21"/>
  <c r="L17" i="21" s="1"/>
  <c r="K16" i="21"/>
  <c r="J16" i="21"/>
  <c r="L16" i="21" s="1"/>
  <c r="K15" i="21"/>
  <c r="J15" i="21"/>
  <c r="K14" i="21"/>
  <c r="J14" i="21"/>
  <c r="K13" i="21"/>
  <c r="J13" i="21"/>
  <c r="K12" i="21"/>
  <c r="J12" i="21"/>
  <c r="K11" i="21"/>
  <c r="L11" i="21" s="1"/>
  <c r="J11" i="21"/>
  <c r="K10" i="21"/>
  <c r="J10" i="21"/>
  <c r="L10" i="21" s="1"/>
  <c r="K9" i="21"/>
  <c r="J9" i="21"/>
  <c r="K8" i="21"/>
  <c r="L8" i="21" s="1"/>
  <c r="J8" i="21"/>
  <c r="L7" i="21"/>
  <c r="K7" i="21"/>
  <c r="J7" i="21"/>
  <c r="AE4" i="21"/>
  <c r="AD4" i="21"/>
  <c r="AC4" i="21" s="1"/>
  <c r="AB4" i="21"/>
  <c r="AA4" i="21"/>
  <c r="Z4" i="21" s="1"/>
  <c r="Y4" i="21"/>
  <c r="X4" i="21"/>
  <c r="W4" i="21"/>
  <c r="V4" i="21"/>
  <c r="U4" i="21"/>
  <c r="S4" i="21"/>
  <c r="R4" i="21"/>
  <c r="E18" i="21" l="1"/>
  <c r="L15" i="21"/>
  <c r="Q4" i="21"/>
  <c r="T4" i="21"/>
  <c r="L14" i="21"/>
  <c r="E7" i="2"/>
  <c r="L9" i="21"/>
  <c r="L6" i="21" s="1"/>
  <c r="L12" i="21"/>
  <c r="L13" i="21"/>
  <c r="M6" i="21" l="1"/>
  <c r="N12" i="21" s="1"/>
  <c r="O12" i="21" s="1"/>
  <c r="N15" i="21"/>
  <c r="N10" i="21" l="1"/>
  <c r="N11" i="21"/>
  <c r="N17" i="21"/>
  <c r="O17" i="21" s="1"/>
  <c r="N13" i="21"/>
  <c r="O13" i="21" s="1"/>
  <c r="N8" i="21"/>
  <c r="O8" i="21" s="1"/>
  <c r="N7" i="21"/>
  <c r="N14" i="21"/>
  <c r="O14" i="21" s="1"/>
  <c r="N9" i="21"/>
  <c r="N16" i="21"/>
  <c r="N6" i="21" s="1"/>
  <c r="O7" i="21"/>
  <c r="O9" i="2"/>
  <c r="O6" i="21" l="1"/>
  <c r="O10" i="2"/>
  <c r="O11" i="2"/>
  <c r="O12" i="2"/>
  <c r="O13" i="2"/>
  <c r="O14" i="2"/>
  <c r="T9" i="2" l="1"/>
  <c r="O8" i="2"/>
  <c r="N14" i="2" l="1"/>
  <c r="N7" i="2"/>
  <c r="P7" i="2" s="1"/>
  <c r="K18" i="2"/>
  <c r="O17" i="2" l="1"/>
  <c r="O16" i="2"/>
  <c r="O15" i="2"/>
  <c r="N8" i="2"/>
  <c r="N9" i="2"/>
  <c r="N10" i="2"/>
  <c r="N11" i="2"/>
  <c r="N12" i="2"/>
  <c r="N13" i="2"/>
  <c r="N15" i="2"/>
  <c r="N16" i="2"/>
  <c r="P16" i="2" s="1"/>
  <c r="N17" i="2"/>
  <c r="P10" i="2" l="1"/>
  <c r="P9" i="2"/>
  <c r="P14" i="2"/>
  <c r="P8" i="2"/>
  <c r="P12" i="2"/>
  <c r="P17" i="2"/>
  <c r="P11" i="2"/>
  <c r="P13" i="2"/>
  <c r="P15" i="2"/>
  <c r="P6" i="2" l="1"/>
  <c r="Q6" i="2" s="1"/>
  <c r="W4" i="2"/>
  <c r="AI4" i="2"/>
  <c r="AH4" i="2"/>
  <c r="AF4" i="2"/>
  <c r="AE4" i="2"/>
  <c r="AC4" i="2"/>
  <c r="AB4" i="2"/>
  <c r="Z4" i="2"/>
  <c r="Y4" i="2"/>
  <c r="V4" i="2"/>
  <c r="Q10" i="4"/>
  <c r="Q8" i="4" s="1"/>
  <c r="P10" i="4"/>
  <c r="P8" i="4" s="1"/>
  <c r="N10" i="4"/>
  <c r="N8" i="4" s="1"/>
  <c r="M10" i="4"/>
  <c r="M8" i="4" s="1"/>
  <c r="K10" i="4"/>
  <c r="K8" i="4" s="1"/>
  <c r="J10" i="4"/>
  <c r="J8" i="4" s="1"/>
  <c r="H10" i="4"/>
  <c r="H8" i="4" s="1"/>
  <c r="H5" i="4" s="1"/>
  <c r="G10" i="4"/>
  <c r="G8" i="4" s="1"/>
  <c r="G5" i="4" s="1"/>
  <c r="F5" i="4" s="1"/>
  <c r="Q13" i="4"/>
  <c r="P13" i="4"/>
  <c r="N13" i="4"/>
  <c r="M13" i="4"/>
  <c r="K13" i="4"/>
  <c r="J13" i="4"/>
  <c r="H13" i="4"/>
  <c r="G13" i="4"/>
  <c r="Q15" i="4"/>
  <c r="P15" i="4"/>
  <c r="N15" i="4"/>
  <c r="N5" i="4" s="1"/>
  <c r="M15" i="4"/>
  <c r="L15" i="4" s="1"/>
  <c r="K15" i="4"/>
  <c r="I15" i="4" s="1"/>
  <c r="J15" i="4"/>
  <c r="H15" i="4"/>
  <c r="G15" i="4"/>
  <c r="Q23" i="4"/>
  <c r="P23" i="4"/>
  <c r="N23" i="4"/>
  <c r="M23" i="4"/>
  <c r="K23" i="4"/>
  <c r="J23" i="4"/>
  <c r="H23" i="4"/>
  <c r="G23" i="4"/>
  <c r="Q26" i="4"/>
  <c r="P26" i="4"/>
  <c r="N26" i="4"/>
  <c r="M26" i="4"/>
  <c r="K26" i="4"/>
  <c r="J26" i="4"/>
  <c r="H26" i="4"/>
  <c r="G26" i="4"/>
  <c r="O29" i="4"/>
  <c r="O28" i="4"/>
  <c r="O27" i="4"/>
  <c r="O26" i="4" s="1"/>
  <c r="L29" i="4"/>
  <c r="L28" i="4"/>
  <c r="L27" i="4"/>
  <c r="I29" i="4"/>
  <c r="I28" i="4"/>
  <c r="I27" i="4"/>
  <c r="F29" i="4"/>
  <c r="F28" i="4"/>
  <c r="F26" i="4" s="1"/>
  <c r="F27" i="4"/>
  <c r="O25" i="4"/>
  <c r="O24" i="4"/>
  <c r="O23" i="4" s="1"/>
  <c r="L25" i="4"/>
  <c r="L24" i="4"/>
  <c r="I25" i="4"/>
  <c r="I24" i="4"/>
  <c r="F25" i="4"/>
  <c r="F24" i="4"/>
  <c r="O22" i="4"/>
  <c r="O21" i="4"/>
  <c r="L22" i="4"/>
  <c r="L21" i="4"/>
  <c r="I22" i="4"/>
  <c r="I21" i="4"/>
  <c r="F22" i="4"/>
  <c r="F21" i="4"/>
  <c r="O20" i="4"/>
  <c r="L20" i="4"/>
  <c r="I20" i="4"/>
  <c r="F20" i="4"/>
  <c r="O19" i="4"/>
  <c r="O18" i="4"/>
  <c r="O17" i="4"/>
  <c r="O16" i="4"/>
  <c r="L19" i="4"/>
  <c r="L18" i="4"/>
  <c r="L17" i="4"/>
  <c r="L16" i="4"/>
  <c r="I19" i="4"/>
  <c r="I18" i="4"/>
  <c r="I17" i="4"/>
  <c r="I16" i="4"/>
  <c r="F19" i="4"/>
  <c r="F18" i="4"/>
  <c r="F17" i="4"/>
  <c r="F16" i="4"/>
  <c r="O14" i="4"/>
  <c r="O13" i="4" s="1"/>
  <c r="L14" i="4"/>
  <c r="L13" i="4" s="1"/>
  <c r="I14" i="4"/>
  <c r="I13" i="4" s="1"/>
  <c r="F14" i="4"/>
  <c r="O12" i="4"/>
  <c r="O11" i="4"/>
  <c r="O9" i="4"/>
  <c r="L12" i="4"/>
  <c r="L11" i="4"/>
  <c r="L9" i="4"/>
  <c r="I12" i="4"/>
  <c r="I11" i="4"/>
  <c r="I9" i="4"/>
  <c r="F12" i="4"/>
  <c r="F11" i="4"/>
  <c r="F10" i="4"/>
  <c r="F9" i="4"/>
  <c r="O7" i="4"/>
  <c r="L7" i="4"/>
  <c r="I7" i="4"/>
  <c r="F7" i="4"/>
  <c r="O6" i="4"/>
  <c r="L6" i="4"/>
  <c r="I6" i="4"/>
  <c r="F6" i="4"/>
  <c r="E29" i="4"/>
  <c r="D28" i="4"/>
  <c r="R28" i="4" s="1"/>
  <c r="S28" i="4" s="1"/>
  <c r="D29" i="4"/>
  <c r="C29" i="4" s="1"/>
  <c r="E20" i="4"/>
  <c r="E21" i="4"/>
  <c r="E18" i="4"/>
  <c r="E27" i="4"/>
  <c r="E28" i="4"/>
  <c r="D27" i="4"/>
  <c r="E22" i="4"/>
  <c r="D22" i="4"/>
  <c r="D21" i="4"/>
  <c r="C21" i="4" s="1"/>
  <c r="D20" i="4"/>
  <c r="C20" i="4" s="1"/>
  <c r="D18" i="4"/>
  <c r="D17" i="4"/>
  <c r="C17" i="4" s="1"/>
  <c r="E17" i="4"/>
  <c r="E19" i="4"/>
  <c r="C19" i="4" s="1"/>
  <c r="D19" i="4"/>
  <c r="E16" i="4"/>
  <c r="D16" i="4"/>
  <c r="E11" i="4"/>
  <c r="E10" i="4" s="1"/>
  <c r="E9" i="4"/>
  <c r="D9" i="4"/>
  <c r="E12" i="4"/>
  <c r="D11" i="4"/>
  <c r="D10" i="4" s="1"/>
  <c r="D12" i="4"/>
  <c r="D6" i="4"/>
  <c r="E6" i="4"/>
  <c r="H123" i="20"/>
  <c r="E123" i="20"/>
  <c r="H122" i="20"/>
  <c r="E122" i="20"/>
  <c r="H121" i="20"/>
  <c r="E121" i="20"/>
  <c r="H120" i="20"/>
  <c r="E120" i="20"/>
  <c r="H119" i="20"/>
  <c r="E119" i="20"/>
  <c r="H118" i="20"/>
  <c r="E118" i="20"/>
  <c r="H117" i="20"/>
  <c r="E117" i="20"/>
  <c r="H116" i="20"/>
  <c r="E116" i="20"/>
  <c r="H115" i="20"/>
  <c r="E115" i="20"/>
  <c r="H114" i="20"/>
  <c r="E114" i="20"/>
  <c r="H113" i="20"/>
  <c r="E113" i="20"/>
  <c r="H112" i="20"/>
  <c r="E112" i="20"/>
  <c r="H111" i="20"/>
  <c r="E111" i="20"/>
  <c r="H110" i="20"/>
  <c r="E110" i="20"/>
  <c r="H109" i="20"/>
  <c r="E109" i="20"/>
  <c r="H108" i="20"/>
  <c r="E108" i="20"/>
  <c r="H107" i="20"/>
  <c r="E107" i="20"/>
  <c r="H106" i="20"/>
  <c r="E106" i="20"/>
  <c r="H105" i="20"/>
  <c r="E105" i="20"/>
  <c r="H104" i="20"/>
  <c r="E104" i="20"/>
  <c r="H103" i="20"/>
  <c r="E103" i="20"/>
  <c r="O102" i="20"/>
  <c r="P102" i="20" s="1"/>
  <c r="M102" i="20"/>
  <c r="N102" i="20" s="1"/>
  <c r="C102" i="20"/>
  <c r="E102" i="20" s="1"/>
  <c r="L102" i="20"/>
  <c r="I102" i="20"/>
  <c r="G102" i="20"/>
  <c r="F102" i="20"/>
  <c r="H101" i="20"/>
  <c r="E101" i="20"/>
  <c r="H100" i="20"/>
  <c r="E100" i="20"/>
  <c r="H99" i="20"/>
  <c r="E99" i="20"/>
  <c r="M98" i="20"/>
  <c r="I98" i="20"/>
  <c r="G98" i="20"/>
  <c r="F98" i="20"/>
  <c r="D98" i="20"/>
  <c r="P98" i="20" s="1"/>
  <c r="C98" i="20"/>
  <c r="P97" i="20"/>
  <c r="N97" i="20"/>
  <c r="L97" i="20"/>
  <c r="H97" i="20"/>
  <c r="E97" i="20"/>
  <c r="P96" i="20"/>
  <c r="N96" i="20"/>
  <c r="L96" i="20"/>
  <c r="H96" i="20"/>
  <c r="E96" i="20"/>
  <c r="P95" i="20"/>
  <c r="N95" i="20"/>
  <c r="L95" i="20"/>
  <c r="H95" i="20"/>
  <c r="E95" i="20"/>
  <c r="P94" i="20"/>
  <c r="N94" i="20"/>
  <c r="L94" i="20"/>
  <c r="H94" i="20"/>
  <c r="E94" i="20"/>
  <c r="P93" i="20"/>
  <c r="N93" i="20"/>
  <c r="L93" i="20"/>
  <c r="H93" i="20"/>
  <c r="E93" i="20"/>
  <c r="P92" i="20"/>
  <c r="N92" i="20"/>
  <c r="L92" i="20"/>
  <c r="H92" i="20"/>
  <c r="E92" i="20"/>
  <c r="P91" i="20"/>
  <c r="N91" i="20"/>
  <c r="L91" i="20"/>
  <c r="H91" i="20"/>
  <c r="E91" i="20"/>
  <c r="M90" i="20"/>
  <c r="K90" i="20"/>
  <c r="I90" i="20"/>
  <c r="J90" i="20" s="1"/>
  <c r="G90" i="20"/>
  <c r="F90" i="20"/>
  <c r="H90" i="20" s="1"/>
  <c r="D90" i="20"/>
  <c r="L90" i="20" s="1"/>
  <c r="C90" i="20"/>
  <c r="P89" i="20"/>
  <c r="N89" i="20"/>
  <c r="L89" i="20"/>
  <c r="J89" i="20"/>
  <c r="H89" i="20"/>
  <c r="E89" i="20"/>
  <c r="P88" i="20"/>
  <c r="N88" i="20"/>
  <c r="L88" i="20"/>
  <c r="J88" i="20"/>
  <c r="H88" i="20"/>
  <c r="E88" i="20"/>
  <c r="P87" i="20"/>
  <c r="N87" i="20"/>
  <c r="L87" i="20"/>
  <c r="J87" i="20"/>
  <c r="H87" i="20"/>
  <c r="E87" i="20"/>
  <c r="P86" i="20"/>
  <c r="N86" i="20"/>
  <c r="L86" i="20"/>
  <c r="J86" i="20"/>
  <c r="H86" i="20"/>
  <c r="E86" i="20"/>
  <c r="P85" i="20"/>
  <c r="N85" i="20"/>
  <c r="L85" i="20"/>
  <c r="J85" i="20"/>
  <c r="H85" i="20"/>
  <c r="E85" i="20"/>
  <c r="P84" i="20"/>
  <c r="N84" i="20"/>
  <c r="L84" i="20"/>
  <c r="J84" i="20"/>
  <c r="H84" i="20"/>
  <c r="E84" i="20"/>
  <c r="P83" i="20"/>
  <c r="N83" i="20"/>
  <c r="L83" i="20"/>
  <c r="J83" i="20"/>
  <c r="H83" i="20"/>
  <c r="E83" i="20"/>
  <c r="P82" i="20"/>
  <c r="N82" i="20"/>
  <c r="L82" i="20"/>
  <c r="J82" i="20"/>
  <c r="H82" i="20"/>
  <c r="E82" i="20"/>
  <c r="P81" i="20"/>
  <c r="N81" i="20"/>
  <c r="L81" i="20"/>
  <c r="J81" i="20"/>
  <c r="H81" i="20"/>
  <c r="E81" i="20"/>
  <c r="O80" i="20"/>
  <c r="M80" i="20"/>
  <c r="K80" i="20"/>
  <c r="L80" i="20" s="1"/>
  <c r="I80" i="20"/>
  <c r="G80" i="20"/>
  <c r="F80" i="20"/>
  <c r="D80" i="20"/>
  <c r="C80" i="20"/>
  <c r="H79" i="20"/>
  <c r="E79" i="20"/>
  <c r="H78" i="20"/>
  <c r="E78" i="20"/>
  <c r="H77" i="20"/>
  <c r="E77" i="20"/>
  <c r="H76" i="20"/>
  <c r="E76" i="20"/>
  <c r="H75" i="20"/>
  <c r="E75" i="20"/>
  <c r="H74" i="20"/>
  <c r="E74" i="20"/>
  <c r="H73" i="20"/>
  <c r="E73" i="20"/>
  <c r="H72" i="20"/>
  <c r="E72" i="20"/>
  <c r="H71" i="20"/>
  <c r="E71" i="20"/>
  <c r="H70" i="20"/>
  <c r="E70" i="20"/>
  <c r="H69" i="20"/>
  <c r="E69" i="20"/>
  <c r="O68" i="20"/>
  <c r="M68" i="20"/>
  <c r="K68" i="20"/>
  <c r="I68" i="20"/>
  <c r="G68" i="20"/>
  <c r="F68" i="20"/>
  <c r="D68" i="20"/>
  <c r="C68" i="20"/>
  <c r="J68" i="20" s="1"/>
  <c r="P67" i="20"/>
  <c r="N67" i="20"/>
  <c r="L67" i="20"/>
  <c r="J67" i="20"/>
  <c r="H67" i="20"/>
  <c r="E67" i="20"/>
  <c r="P66" i="20"/>
  <c r="N66" i="20"/>
  <c r="L66" i="20"/>
  <c r="J66" i="20"/>
  <c r="H66" i="20"/>
  <c r="E66" i="20"/>
  <c r="P65" i="20"/>
  <c r="N65" i="20"/>
  <c r="L65" i="20"/>
  <c r="J65" i="20"/>
  <c r="H65" i="20"/>
  <c r="E65" i="20"/>
  <c r="P64" i="20"/>
  <c r="N64" i="20"/>
  <c r="L64" i="20"/>
  <c r="J64" i="20"/>
  <c r="H64" i="20"/>
  <c r="E64" i="20"/>
  <c r="P63" i="20"/>
  <c r="N63" i="20"/>
  <c r="L63" i="20"/>
  <c r="J63" i="20"/>
  <c r="H63" i="20"/>
  <c r="E63" i="20"/>
  <c r="P62" i="20"/>
  <c r="N62" i="20"/>
  <c r="L62" i="20"/>
  <c r="J62" i="20"/>
  <c r="H62" i="20"/>
  <c r="E62" i="20"/>
  <c r="P61" i="20"/>
  <c r="N61" i="20"/>
  <c r="L61" i="20"/>
  <c r="J61" i="20"/>
  <c r="H61" i="20"/>
  <c r="E61" i="20"/>
  <c r="P60" i="20"/>
  <c r="N60" i="20"/>
  <c r="L60" i="20"/>
  <c r="J60" i="20"/>
  <c r="H60" i="20"/>
  <c r="E60" i="20"/>
  <c r="P59" i="20"/>
  <c r="N59" i="20"/>
  <c r="L59" i="20"/>
  <c r="J59" i="20"/>
  <c r="H59" i="20"/>
  <c r="E59" i="20"/>
  <c r="P58" i="20"/>
  <c r="N58" i="20"/>
  <c r="L58" i="20"/>
  <c r="J58" i="20"/>
  <c r="H58" i="20"/>
  <c r="E58" i="20"/>
  <c r="M57" i="20"/>
  <c r="M56" i="20" s="1"/>
  <c r="G57" i="20"/>
  <c r="H57" i="20" s="1"/>
  <c r="D57" i="20"/>
  <c r="D56" i="20" s="1"/>
  <c r="C57" i="20"/>
  <c r="C56" i="20" s="1"/>
  <c r="O56" i="20"/>
  <c r="K56" i="20"/>
  <c r="I56" i="20"/>
  <c r="F56" i="20"/>
  <c r="H55" i="20"/>
  <c r="E55" i="20"/>
  <c r="H54" i="20"/>
  <c r="E54" i="20"/>
  <c r="H53" i="20"/>
  <c r="E53" i="20"/>
  <c r="H52" i="20"/>
  <c r="E52" i="20"/>
  <c r="H51" i="20"/>
  <c r="E51" i="20"/>
  <c r="H50" i="20"/>
  <c r="E50" i="20"/>
  <c r="H49" i="20"/>
  <c r="E49" i="20"/>
  <c r="H48" i="20"/>
  <c r="E48" i="20"/>
  <c r="H47" i="20"/>
  <c r="E47" i="20"/>
  <c r="O46" i="20"/>
  <c r="M46" i="20"/>
  <c r="K46" i="20"/>
  <c r="I46" i="20"/>
  <c r="G46" i="20"/>
  <c r="F46" i="20"/>
  <c r="D46" i="20"/>
  <c r="C46" i="20"/>
  <c r="H45" i="20"/>
  <c r="E45" i="20"/>
  <c r="H44" i="20"/>
  <c r="E44" i="20"/>
  <c r="H43" i="20"/>
  <c r="E43" i="20"/>
  <c r="H42" i="20"/>
  <c r="E42" i="20"/>
  <c r="H41" i="20"/>
  <c r="E41" i="20"/>
  <c r="H40" i="20"/>
  <c r="E40" i="20"/>
  <c r="H39" i="20"/>
  <c r="E39" i="20"/>
  <c r="H38" i="20"/>
  <c r="E38" i="20"/>
  <c r="H37" i="20"/>
  <c r="E37" i="20"/>
  <c r="H36" i="20"/>
  <c r="E36" i="20"/>
  <c r="H35" i="20"/>
  <c r="E35" i="20"/>
  <c r="O34" i="20"/>
  <c r="M34" i="20"/>
  <c r="K34" i="20"/>
  <c r="I34" i="20"/>
  <c r="J34" i="20" s="1"/>
  <c r="G34" i="20"/>
  <c r="F34" i="20"/>
  <c r="H34" i="20" s="1"/>
  <c r="D34" i="20"/>
  <c r="L34" i="20" s="1"/>
  <c r="C34" i="20"/>
  <c r="H33" i="20"/>
  <c r="E33" i="20"/>
  <c r="H32" i="20"/>
  <c r="E32" i="20"/>
  <c r="H31" i="20"/>
  <c r="E31" i="20"/>
  <c r="H30" i="20"/>
  <c r="E30" i="20"/>
  <c r="H29" i="20"/>
  <c r="E29" i="20"/>
  <c r="H28" i="20"/>
  <c r="E28" i="20"/>
  <c r="H27" i="20"/>
  <c r="E27" i="20"/>
  <c r="H26" i="20"/>
  <c r="E26" i="20"/>
  <c r="H25" i="20"/>
  <c r="E25" i="20"/>
  <c r="H24" i="20"/>
  <c r="E24" i="20"/>
  <c r="H23" i="20"/>
  <c r="E23" i="20"/>
  <c r="H22" i="20"/>
  <c r="E22" i="20"/>
  <c r="B22" i="20"/>
  <c r="O21" i="20"/>
  <c r="M21" i="20"/>
  <c r="K21" i="20"/>
  <c r="I21" i="20"/>
  <c r="G21" i="20"/>
  <c r="F21" i="20"/>
  <c r="D21" i="20"/>
  <c r="P21" i="20" s="1"/>
  <c r="C21" i="20"/>
  <c r="J21" i="20" s="1"/>
  <c r="P20" i="20"/>
  <c r="N20" i="20"/>
  <c r="L20" i="20"/>
  <c r="J20" i="20"/>
  <c r="H20" i="20"/>
  <c r="E20" i="20"/>
  <c r="P19" i="20"/>
  <c r="N19" i="20"/>
  <c r="L19" i="20"/>
  <c r="J19" i="20"/>
  <c r="H19" i="20"/>
  <c r="E19" i="20"/>
  <c r="P18" i="20"/>
  <c r="N18" i="20"/>
  <c r="L18" i="20"/>
  <c r="J18" i="20"/>
  <c r="H18" i="20"/>
  <c r="E18" i="20"/>
  <c r="P17" i="20"/>
  <c r="N17" i="20"/>
  <c r="L17" i="20"/>
  <c r="J17" i="20"/>
  <c r="H17" i="20"/>
  <c r="E17" i="20"/>
  <c r="P16" i="20"/>
  <c r="N16" i="20"/>
  <c r="L16" i="20"/>
  <c r="J16" i="20"/>
  <c r="H16" i="20"/>
  <c r="E16" i="20"/>
  <c r="P15" i="20"/>
  <c r="N15" i="20"/>
  <c r="L15" i="20"/>
  <c r="J15" i="20"/>
  <c r="H15" i="20"/>
  <c r="E15" i="20"/>
  <c r="P14" i="20"/>
  <c r="N14" i="20"/>
  <c r="L14" i="20"/>
  <c r="J14" i="20"/>
  <c r="H14" i="20"/>
  <c r="E14" i="20"/>
  <c r="P13" i="20"/>
  <c r="N13" i="20"/>
  <c r="L13" i="20"/>
  <c r="J13" i="20"/>
  <c r="H13" i="20"/>
  <c r="E13" i="20"/>
  <c r="M12" i="20"/>
  <c r="N12" i="20" s="1"/>
  <c r="K12" i="20"/>
  <c r="L12" i="20" s="1"/>
  <c r="I12" i="20"/>
  <c r="G12" i="20"/>
  <c r="F12" i="20"/>
  <c r="D12" i="20"/>
  <c r="C12" i="20"/>
  <c r="N98" i="20"/>
  <c r="N90" i="20"/>
  <c r="J102" i="20"/>
  <c r="J57" i="20"/>
  <c r="J98" i="20"/>
  <c r="L68" i="20"/>
  <c r="P68" i="20"/>
  <c r="E80" i="20"/>
  <c r="P34" i="20"/>
  <c r="P46" i="20"/>
  <c r="H46" i="20"/>
  <c r="H102" i="20"/>
  <c r="P90" i="20"/>
  <c r="P80" i="20"/>
  <c r="L21" i="20"/>
  <c r="E25" i="4"/>
  <c r="E7" i="4"/>
  <c r="D25" i="4"/>
  <c r="C25" i="4" s="1"/>
  <c r="E24" i="4"/>
  <c r="D7" i="4"/>
  <c r="R7" i="4" s="1"/>
  <c r="S7" i="4" s="1"/>
  <c r="E14" i="4"/>
  <c r="D24" i="4"/>
  <c r="D14" i="4"/>
  <c r="R14" i="4" s="1"/>
  <c r="S14" i="4" s="1"/>
  <c r="E13" i="4"/>
  <c r="I23" i="4"/>
  <c r="F23" i="4"/>
  <c r="N57" i="20" l="1"/>
  <c r="E34" i="20"/>
  <c r="L26" i="4"/>
  <c r="L23" i="4"/>
  <c r="E68" i="20"/>
  <c r="C22" i="4"/>
  <c r="O15" i="4"/>
  <c r="L57" i="20"/>
  <c r="N68" i="20"/>
  <c r="E46" i="20"/>
  <c r="I10" i="4"/>
  <c r="I8" i="4" s="1"/>
  <c r="E23" i="4"/>
  <c r="E5" i="4" s="1"/>
  <c r="E57" i="20"/>
  <c r="P57" i="20"/>
  <c r="E8" i="4"/>
  <c r="N21" i="20"/>
  <c r="C16" i="4"/>
  <c r="E26" i="4"/>
  <c r="I26" i="4"/>
  <c r="C6" i="4"/>
  <c r="C12" i="4"/>
  <c r="F15" i="4"/>
  <c r="E12" i="20"/>
  <c r="H98" i="20"/>
  <c r="E15" i="4"/>
  <c r="J46" i="20"/>
  <c r="C24" i="4"/>
  <c r="C23" i="4" s="1"/>
  <c r="H12" i="20"/>
  <c r="L46" i="20"/>
  <c r="O11" i="20"/>
  <c r="C18" i="4"/>
  <c r="J12" i="20"/>
  <c r="N56" i="20"/>
  <c r="M11" i="20"/>
  <c r="J56" i="20"/>
  <c r="C11" i="20"/>
  <c r="E56" i="20"/>
  <c r="P56" i="20"/>
  <c r="D23" i="4"/>
  <c r="C7" i="4"/>
  <c r="D8" i="4"/>
  <c r="D26" i="4"/>
  <c r="P5" i="4"/>
  <c r="O5" i="4" s="1"/>
  <c r="G56" i="20"/>
  <c r="H56" i="20" s="1"/>
  <c r="P12" i="20"/>
  <c r="K11" i="20"/>
  <c r="N80" i="20"/>
  <c r="C11" i="4"/>
  <c r="Q5" i="4"/>
  <c r="F13" i="4"/>
  <c r="J5" i="4"/>
  <c r="L98" i="20"/>
  <c r="F11" i="20"/>
  <c r="E21" i="20"/>
  <c r="L56" i="20"/>
  <c r="H68" i="20"/>
  <c r="H80" i="20"/>
  <c r="E90" i="20"/>
  <c r="C28" i="4"/>
  <c r="F8" i="4"/>
  <c r="K5" i="4"/>
  <c r="M5" i="4"/>
  <c r="H21" i="20"/>
  <c r="N34" i="20"/>
  <c r="N46" i="20"/>
  <c r="J80" i="20"/>
  <c r="D15" i="4"/>
  <c r="C15" i="4" s="1"/>
  <c r="AA4" i="2"/>
  <c r="D13" i="4"/>
  <c r="C14" i="4"/>
  <c r="L5" i="4"/>
  <c r="I11" i="20"/>
  <c r="J11" i="20" s="1"/>
  <c r="D11" i="20"/>
  <c r="E11" i="20" s="1"/>
  <c r="E98" i="20"/>
  <c r="C9" i="4"/>
  <c r="C27" i="4"/>
  <c r="L10" i="4"/>
  <c r="L8" i="4" s="1"/>
  <c r="O10" i="4"/>
  <c r="O8" i="4" s="1"/>
  <c r="U4" i="2"/>
  <c r="AG4" i="2"/>
  <c r="X4" i="2"/>
  <c r="AD4" i="2"/>
  <c r="C26" i="4" l="1"/>
  <c r="C10" i="4"/>
  <c r="C8" i="4" s="1"/>
  <c r="I5" i="4"/>
  <c r="N11" i="20"/>
  <c r="R14" i="2"/>
  <c r="S14" i="2" s="1"/>
  <c r="R13" i="2"/>
  <c r="S13" i="2" s="1"/>
  <c r="R8" i="2"/>
  <c r="S8" i="2" s="1"/>
  <c r="R7" i="2"/>
  <c r="S7" i="2" s="1"/>
  <c r="R11" i="2"/>
  <c r="S11" i="2" s="1"/>
  <c r="R10" i="2"/>
  <c r="S10" i="2" s="1"/>
  <c r="R9" i="2"/>
  <c r="S9" i="2" s="1"/>
  <c r="R12" i="2"/>
  <c r="S12" i="2" s="1"/>
  <c r="R17" i="2"/>
  <c r="S17" i="2" s="1"/>
  <c r="R16" i="2"/>
  <c r="S16" i="2" s="1"/>
  <c r="R15" i="2"/>
  <c r="S15" i="2" s="1"/>
  <c r="G11" i="20"/>
  <c r="H11" i="20" s="1"/>
  <c r="L11" i="20"/>
  <c r="P11" i="20"/>
  <c r="C13" i="4"/>
  <c r="D5" i="4"/>
  <c r="C5" i="4" s="1"/>
  <c r="S6" i="2" l="1"/>
  <c r="R6" i="2"/>
</calcChain>
</file>

<file path=xl/sharedStrings.xml><?xml version="1.0" encoding="utf-8"?>
<sst xmlns="http://schemas.openxmlformats.org/spreadsheetml/2006/main" count="383" uniqueCount="259">
  <si>
    <t>TT</t>
  </si>
  <si>
    <t>Đơn vị</t>
  </si>
  <si>
    <t>Huyện Tu Mơ Rông</t>
  </si>
  <si>
    <t>Huyện Kon Plông</t>
  </si>
  <si>
    <t>Huyện Sa Thầy</t>
  </si>
  <si>
    <t>Huyện Kon Rẫy</t>
  </si>
  <si>
    <t>Huyện Ngọc Hồi</t>
  </si>
  <si>
    <t>TP Kon Tum</t>
  </si>
  <si>
    <t>Số hộ</t>
  </si>
  <si>
    <t>Đơn vị tính: triệu đồng</t>
  </si>
  <si>
    <t>Dư án, tiểu dự án</t>
  </si>
  <si>
    <t>Tổng cộng</t>
  </si>
  <si>
    <t>Năm 2021 và 2021</t>
  </si>
  <si>
    <t>Năm 2023</t>
  </si>
  <si>
    <t>Năm 2024</t>
  </si>
  <si>
    <t>Năm 2025</t>
  </si>
  <si>
    <t>ĐTPT</t>
  </si>
  <si>
    <t>SN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</si>
  <si>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</si>
  <si>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</si>
  <si>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4.1</t>
  </si>
  <si>
    <t>Tiểu dự án 1: Đầu tư cơ sở hạ tầng thiết yếu, phục vụ sản xuất, đời sống trong vùng đồng bào dân tộc thiểu số và miền núi</t>
  </si>
  <si>
    <t>Dự án 9: Đầu tư phát triển nhóm dân tộc thiểu số rất ít người và nhóm dân tộc còn nhiều khó khăn</t>
  </si>
  <si>
    <t>9.1</t>
  </si>
  <si>
    <t>Tiểu dự án 1: Đầu tư tạo sinh kế bền vững, phát triển kinh tế - xã hội nhóm dân tộc rất ít người, nhóm dân tộc còn nhiều khó khăn</t>
  </si>
  <si>
    <t>Tiểu dự án 2: Giảm thiểu tình trạng tảo hôn và hôn nhân cận huyết thống trong vùng đồng bào dân thiểu số và miền núi</t>
  </si>
  <si>
    <t>TỔNG CỘNG</t>
  </si>
  <si>
    <t>Tỷ lệ</t>
  </si>
  <si>
    <t>Xã Tu Mơ Rông</t>
  </si>
  <si>
    <t>Xã Văn Xuôi</t>
  </si>
  <si>
    <t>Xã Ngọc Yêu</t>
  </si>
  <si>
    <t>Xã Tê Xăng</t>
  </si>
  <si>
    <t>Xã Măng Ri</t>
  </si>
  <si>
    <t>Xã Măng Bút</t>
  </si>
  <si>
    <t>Xã Đăk Tăng</t>
  </si>
  <si>
    <t>Xã Đăk Nên</t>
  </si>
  <si>
    <t>Xã Đăk Long</t>
  </si>
  <si>
    <t>Xã Đăk Kroong</t>
  </si>
  <si>
    <t>Xã Đăk Nhoong</t>
  </si>
  <si>
    <t>Xã Đăk Plô</t>
  </si>
  <si>
    <t>Xã Đăk Man</t>
  </si>
  <si>
    <t>Xã Đăk Choong</t>
  </si>
  <si>
    <t>Xã Xốp</t>
  </si>
  <si>
    <t>Xã Mường Hoong</t>
  </si>
  <si>
    <t>Xã Ngọc Linh</t>
  </si>
  <si>
    <t>3.1</t>
  </si>
  <si>
    <t>3.2</t>
  </si>
  <si>
    <t>Xã Sa Bình</t>
  </si>
  <si>
    <t>Xã Hơ Moong</t>
  </si>
  <si>
    <t>Xã Ya Ly</t>
  </si>
  <si>
    <t>Xã Ya Xiêr</t>
  </si>
  <si>
    <t>Xã Ya Tăng</t>
  </si>
  <si>
    <t>Xã Rờ Kơi</t>
  </si>
  <si>
    <t>5.1</t>
  </si>
  <si>
    <t>5.2</t>
  </si>
  <si>
    <t>5.3</t>
  </si>
  <si>
    <t>5.4</t>
  </si>
  <si>
    <t>Xã Ia Tơi</t>
  </si>
  <si>
    <t>Xã Ia Dom</t>
  </si>
  <si>
    <t>Xã Ia Đal</t>
  </si>
  <si>
    <t>ỦY BAN NHÂN DÂN</t>
  </si>
  <si>
    <t>CỘNG HÒA XÃ HỘI CHỦ NGHĨA VIỆT NAM</t>
  </si>
  <si>
    <t>TỈNH KON TUM</t>
  </si>
  <si>
    <t>Độc lập - Tự do - Hạnh phúc</t>
  </si>
  <si>
    <t>BIỂU TỔNG HỢP DÂN SỐ VÀ SỐ LIỆU HỘ NGHÈO, HỘ CẬN NGHÈO NĂM 2019 TỈNH KON TUM</t>
  </si>
  <si>
    <t>(Kèm theo Công văn số: 105  /UBND-KGVX, ngày 10/01/2020 của Ủy ban nhân dân tỉnh Kon Tum)</t>
  </si>
  <si>
    <t>STT</t>
  </si>
  <si>
    <t>Tên đơn vị</t>
  </si>
  <si>
    <t>Dân số</t>
  </si>
  <si>
    <t xml:space="preserve">Hộ nghèo </t>
  </si>
  <si>
    <t xml:space="preserve">Hộ cận nghèo </t>
  </si>
  <si>
    <t>Số khẩu</t>
  </si>
  <si>
    <t>Số hộ
 nghèo</t>
  </si>
  <si>
    <t>Tỷ lệ
 hộ nghèo (%)</t>
  </si>
  <si>
    <t>Số hộ nghèo
 DTTS</t>
  </si>
  <si>
    <t>Tỷ lệ 
hộ nghèo DTTS (%)</t>
  </si>
  <si>
    <t>Số hộ 
cận nghèo</t>
  </si>
  <si>
    <t>Tỷ lệ
 hộ cận nghèo (%)</t>
  </si>
  <si>
    <t>Số hộ cận nghèo
 DTTS</t>
  </si>
  <si>
    <t>Tỷ lệ 
hộ cận nghèo DTTS (%)</t>
  </si>
  <si>
    <t>Tổng số 
hộ (chung)</t>
  </si>
  <si>
    <t>Số hộ 
DTTS</t>
  </si>
  <si>
    <t>Tỷ lệ
 (%)</t>
  </si>
  <si>
    <t>Tổng số 
khẩu (chung)</t>
  </si>
  <si>
    <t>Số khẩu
DTTS</t>
  </si>
  <si>
    <t>Tỷ lệ 
(%)</t>
  </si>
  <si>
    <t>5=4/3</t>
  </si>
  <si>
    <t>8=7/6</t>
  </si>
  <si>
    <t>10=9/3</t>
  </si>
  <si>
    <t>12=11/4</t>
  </si>
  <si>
    <t>14=13/3</t>
  </si>
  <si>
    <t>16=15/4</t>
  </si>
  <si>
    <t>Toàn tỉnh</t>
  </si>
  <si>
    <t>I</t>
  </si>
  <si>
    <t>Thị trấn Plei Kần</t>
  </si>
  <si>
    <t> Xã Đăk Kan</t>
  </si>
  <si>
    <t> Xã Đăk Ang</t>
  </si>
  <si>
    <t> Xã Đăk Dục</t>
  </si>
  <si>
    <t> Xã Đăk Nông</t>
  </si>
  <si>
    <t> Xã Đăk Xú</t>
  </si>
  <si>
    <t> Xã Pờ Y</t>
  </si>
  <si>
    <t> Xã Sa Loong</t>
  </si>
  <si>
    <t>II</t>
  </si>
  <si>
    <t>Huyện Đắk Glei</t>
  </si>
  <si>
    <t>Xã Đăk Môn</t>
  </si>
  <si>
    <t>Xã Đăk Pek</t>
  </si>
  <si>
    <t>III</t>
  </si>
  <si>
    <t>Xã Đắk Hà</t>
  </si>
  <si>
    <t>Xã Ngọc Lây</t>
  </si>
  <si>
    <t>Xã Đắk Tờ Kan</t>
  </si>
  <si>
    <t>Xã Đắk Rơ Ông</t>
  </si>
  <si>
    <t>Xã Đắk Sao</t>
  </si>
  <si>
    <t>Xã Đắk Na</t>
  </si>
  <si>
    <t>IV</t>
  </si>
  <si>
    <t>Huyện Đắk Tô</t>
  </si>
  <si>
    <t>Thị trấn Đăk Tô</t>
  </si>
  <si>
    <t>Xã Diên Bình</t>
  </si>
  <si>
    <t>Xã Pô Kô</t>
  </si>
  <si>
    <t>Xã Tân Cảnh</t>
  </si>
  <si>
    <t>Xã Kon Đào</t>
  </si>
  <si>
    <t>Xã Văn Lem</t>
  </si>
  <si>
    <t>Xã Đăk Trăm</t>
  </si>
  <si>
    <t>Xã Ngọc Tụ</t>
  </si>
  <si>
    <t>Xã Đăk Rơ Nga</t>
  </si>
  <si>
    <t>V</t>
  </si>
  <si>
    <t>Huyện Đắk Hà</t>
  </si>
  <si>
    <t>Thị trấn Đăk Hà</t>
  </si>
  <si>
    <t>Hà Mòn</t>
  </si>
  <si>
    <t>Đăk Mar</t>
  </si>
  <si>
    <t>Đăk La</t>
  </si>
  <si>
    <t>Đăk Hring</t>
  </si>
  <si>
    <t>Đăk Ui</t>
  </si>
  <si>
    <t>Ngọk Wang</t>
  </si>
  <si>
    <t>Ngọk Réo</t>
  </si>
  <si>
    <t>Đăk Pxy</t>
  </si>
  <si>
    <t>Đăk Ngọk</t>
  </si>
  <si>
    <t>Đăk Long</t>
  </si>
  <si>
    <t>VI</t>
  </si>
  <si>
    <t>Thị trấn Sa Thầy</t>
  </si>
  <si>
    <t>Xã Sa Nghĩa</t>
  </si>
  <si>
    <t>Xã Sa Sơn</t>
  </si>
  <si>
    <t>Xã Sa Nhơn</t>
  </si>
  <si>
    <t>Xã Mô rai</t>
  </si>
  <si>
    <t>VII</t>
  </si>
  <si>
    <t>Thị trấn Măng Đen</t>
  </si>
  <si>
    <t>Xã Măng Cành</t>
  </si>
  <si>
    <t>Xã Hiếu</t>
  </si>
  <si>
    <t>Xã Pờ Ê</t>
  </si>
  <si>
    <t>Xã Đăk Ring</t>
  </si>
  <si>
    <t>Xã Ngọc Tem</t>
  </si>
  <si>
    <t>VIII</t>
  </si>
  <si>
    <t>Thị trấn Đăk Rve</t>
  </si>
  <si>
    <t>Xã Tân Lập</t>
  </si>
  <si>
    <t>Xã Đăk Ruồng</t>
  </si>
  <si>
    <t>Xã Đăk Tờ Re</t>
  </si>
  <si>
    <t>Xã Đăk Tơ Lung</t>
  </si>
  <si>
    <t>Xã Đăk Kôi</t>
  </si>
  <si>
    <t>Xã Đăk Pne</t>
  </si>
  <si>
    <t>IX</t>
  </si>
  <si>
    <t>Huyện Ia H'drai</t>
  </si>
  <si>
    <t>3.53</t>
  </si>
  <si>
    <t>X</t>
  </si>
  <si>
    <t>Quyết Thắng</t>
  </si>
  <si>
    <t>Quang Trung</t>
  </si>
  <si>
    <t>Thắng Lợi</t>
  </si>
  <si>
    <t>Thống Nhất</t>
  </si>
  <si>
    <t>Duy Tân</t>
  </si>
  <si>
    <t>Trường Chinh</t>
  </si>
  <si>
    <t>Ngô Mây</t>
  </si>
  <si>
    <t>Trần Hưng Đạo</t>
  </si>
  <si>
    <t>Lê Lợi</t>
  </si>
  <si>
    <t>Nguyễn Trãi</t>
  </si>
  <si>
    <t>Đoàn Kết</t>
  </si>
  <si>
    <t>Ia Chim</t>
  </si>
  <si>
    <t>Đắk Năng</t>
  </si>
  <si>
    <t>Hoà Bình</t>
  </si>
  <si>
    <t>Chư H'reng</t>
  </si>
  <si>
    <t>Đăk Blà</t>
  </si>
  <si>
    <t>Đăk Cấm</t>
  </si>
  <si>
    <t>Vinh Quang</t>
  </si>
  <si>
    <t>Ngok Bay</t>
  </si>
  <si>
    <t>Kroong</t>
  </si>
  <si>
    <t>Đăk Rơ Wa</t>
  </si>
  <si>
    <r>
      <rPr>
        <b/>
        <sz val="11"/>
        <color theme="1"/>
        <rFont val="Times New Roman"/>
        <family val="1"/>
      </rPr>
      <t xml:space="preserve">* Ghi chú: </t>
    </r>
    <r>
      <rPr>
        <sz val="11"/>
        <color theme="1"/>
        <rFont val="Times New Roman"/>
        <family val="1"/>
      </rPr>
      <t xml:space="preserve"> Số liệu lấy tại thời điểm tháng 12/2019 (kết quả điều tra chính thức năm 2019 của các đơn vị).</t>
    </r>
  </si>
  <si>
    <t>-</t>
  </si>
  <si>
    <t>Giai đoạn 2021-2025</t>
  </si>
  <si>
    <t>Đầu tư hỗ trợ phát triển vùng trồng dược liệu quý</t>
  </si>
  <si>
    <t>Hỗ trợ phát triển sản xuất theo chuỗi giá trị; Thúc đẩy khởi sự kinh doanh, khởi nghiệp và thu hút đầu tư vùng đồng bào dân tộc thiểu số và miền núi</t>
  </si>
  <si>
    <t>Dự án 1: Giải quyết tình trạng thiếu đất ở, nhà ở, đất sản xuất, nước sinh hoạt</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</si>
  <si>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</si>
  <si>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Phát triển kinh tế nông, lâm nghiệp bền vững gắn với bảo vệ rừng và nâng cao thu nhập cho người dân</t>
  </si>
  <si>
    <t>Dự án 3: Phát triển sản xuất nông, lâm nghiệp bền vững, phát huy tiềm năng, thế mạnh của các vùng miền để sản xuất hàng hóa theo chuỗi giá trị</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</si>
  <si>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</si>
  <si>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</si>
  <si>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Tiểu dự án 4: Đào tạo nâng cao năng lực cho cộng đồng và cán bộ triển khai Chương trình ở các cấp</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</si>
  <si>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</si>
  <si>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t>
  </si>
  <si>
    <t xml:space="preserve">Tiểu dự án 3: Dự án phát triển giáo dục nghề nghiệp và giải quyết việc làm cho người lao động vùng dân tộc thiểu số và miền núi </t>
  </si>
  <si>
    <t>Dự án 5: Phát triển giáo dục đào tạo nâng cao chất lượng nguồn nhân lực</t>
  </si>
  <si>
    <t>Dự án 6: Bảo tồn, phát huy giá trị văn hóa truyền thống tốt đẹp của các dân tộc thiểu số gắn với phát triển du lịch</t>
  </si>
  <si>
    <t>10.1</t>
  </si>
  <si>
    <t>10.2</t>
  </si>
  <si>
    <t>10.3</t>
  </si>
  <si>
    <t>Dự án 10: Truyền thông, tuyên truyền, vận động trong vùng đồng bào dân tộc thiểu số và miền núi. Kiểm tra, giám sát đánh giá việc tổ chức thực hiện Chương trình</t>
  </si>
  <si>
    <t>TỔNG HỢP VỐN CÁC DỰ ÁN, TIỂU DỰ ÁN CHƯƠNG TRÌNH MỤC TIÊU QUỐC GIA PHÁT TRIỂN - KINH TỄ XÃ HỘI
VÙNG ĐỒNG BÀO DÂN TỘC THIỂU SỐ VÀ MIỀN NÚI GIAI ĐOẠN 2021-2030
GIAI ĐOẠN I: TỪ NĂM 2021-2025</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</si>
  <si>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</si>
  <si>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</si>
  <si>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</si>
  <si>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Cấp huyện</t>
  </si>
  <si>
    <t xml:space="preserve">Cấp xã </t>
  </si>
  <si>
    <t xml:space="preserve">Tổng số hộ nghèo và hộ cận nghèo </t>
  </si>
  <si>
    <t>Tổng số hộ</t>
  </si>
  <si>
    <t>Số đơn vị hành chính cấp thôn của xã, thị trấn</t>
  </si>
  <si>
    <t>Thôn</t>
  </si>
  <si>
    <t>Ghi chú:</t>
  </si>
  <si>
    <t>Hệ số</t>
  </si>
  <si>
    <t>Vốn sự nghiệp
(triệu đồng)</t>
  </si>
  <si>
    <t>Mức vốn phân bổ cho từng địa phương (Ci) của Dự án</t>
  </si>
  <si>
    <t xml:space="preserve"> </t>
  </si>
  <si>
    <t>Dưới 150 hộ</t>
  </si>
  <si>
    <t xml:space="preserve">Hệ số </t>
  </si>
  <si>
    <t>Từ 150 đến 200 hộ</t>
  </si>
  <si>
    <t>Từ 200 đến 250 hộ</t>
  </si>
  <si>
    <t>Từ 250 đến 300 hộ</t>
  </si>
  <si>
    <t>Từ 350 đến 400 hộ</t>
  </si>
  <si>
    <t>Từ 400 hộ trở lên</t>
  </si>
  <si>
    <t>Từ 300 đến 350 hộ</t>
  </si>
  <si>
    <t>A</t>
  </si>
  <si>
    <t>B</t>
  </si>
  <si>
    <t>C</t>
  </si>
  <si>
    <t>D</t>
  </si>
  <si>
    <t>E</t>
  </si>
  <si>
    <t>Mức vốn  phân bổ/hệ số 1</t>
  </si>
  <si>
    <t xml:space="preserve">PHƯƠNG ÁN PHÂN BỔ VỐN NGÂN SÁCH TRUNG ƯƠNG THỰC HIỆN 
DỰ ÁN 2 - ĐA DẠNG HOÁ SINH KẾ, PHÁT TRIỂN MÔ HÌNH GIẢM NGHÈO NĂM 2023 </t>
  </si>
  <si>
    <t>Xã Mô Rai</t>
  </si>
  <si>
    <t>Xa Ya Ly</t>
  </si>
  <si>
    <t>Xa Ya Tăng</t>
  </si>
  <si>
    <t>Sa Sơn</t>
  </si>
  <si>
    <t>Tổng hệ số 2 tiêu chí về nghèo, cận nghèo (Xi)</t>
  </si>
  <si>
    <t>Tổng hệ số tiêu chí vùng KK, đơn vị hành chính cấp xã (Yi)</t>
  </si>
  <si>
    <t>Địa bàn khó khăn</t>
  </si>
  <si>
    <t>Tích số của tổng các hệ số tiêu chí (Xi.Yi)</t>
  </si>
  <si>
    <t xml:space="preserve">
Tổng tỷ lệ hộ nghèo và hộ cận nghèo
</t>
  </si>
  <si>
    <t>Tổng số HN và hộ CN của xã</t>
  </si>
  <si>
    <t xml:space="preserve"> - Tổng hộ nghèo và hộ cận nghèo tính giảm đi 10 lần so với  định mức của Nghị quyết 22  để phù hợp với địa phương</t>
  </si>
  <si>
    <t>=(B+D)</t>
  </si>
  <si>
    <t>K</t>
  </si>
  <si>
    <t>G</t>
  </si>
  <si>
    <t>H</t>
  </si>
  <si>
    <t>=(I*K)</t>
  </si>
  <si>
    <t>=(G+H)</t>
  </si>
  <si>
    <t>Địa bàn khó khăn
(0,12.XKK x 2,5)</t>
  </si>
  <si>
    <t>=(767/18,78)</t>
  </si>
  <si>
    <t>=(1.808/18,78)</t>
  </si>
  <si>
    <t xml:space="preserve">
Tổng tỷ lệ hộ nghèo và hộ cận nghèo theo QĐ 1988/QĐ-UBND
</t>
  </si>
  <si>
    <t>Tỷ lệ hộ 
cận nghèo QĐ 1988/QĐ-UBND</t>
  </si>
  <si>
    <t>Tỷ lệ 
hộ nghèo QĐ 1988/QĐ-UBND</t>
  </si>
  <si>
    <t>Số
hộ nghèo QĐ 1988/QĐ-UBND</t>
  </si>
  <si>
    <t>Hộ 
cận nghèo QĐ 1988/QĐ-UBND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</si>
</sst>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quot;£&quot;#,##0"/>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_(* #,##0_);_(* \(#,##0\);_(* &quot;-&quot;??_);_(@_)"/>
    <numFmt numFmtId="172" formatCode="##.##%"/>
    <numFmt numFmtId="173" formatCode="_(* #,##0_);_(* \(#,##0\);_(* \-??_);_(@_)"/>
    <numFmt numFmtId="174" formatCode="\\#,##0.00;[Red]&quot;\\\\\\-&quot;#,##0.00"/>
    <numFmt numFmtId="175" formatCode="\\#,##0;[Red]&quot;\\-&quot;#,##0"/>
    <numFmt numFmtId="176" formatCode="&quot;\&quot;#,##0;[Red]&quot;\&quot;&quot;\&quot;\-#,##0"/>
    <numFmt numFmtId="177" formatCode="&quot;\&quot;#,##0.00;[Red]&quot;\&quot;&quot;\&quot;&quot;\&quot;&quot;\&quot;&quot;\&quot;&quot;\&quot;\-#,##0.00"/>
    <numFmt numFmtId="178" formatCode="_ * #,##0.00_ ;_ * \-#,##0.00_ ;_ * &quot;-&quot;??_ ;_ @_ "/>
    <numFmt numFmtId="179" formatCode="_-* #,##0.00_-;\-* #,##0.00_-;_-* \-??_-;_-@_-"/>
    <numFmt numFmtId="180" formatCode="\$#,##0_);[Red]&quot;($&quot;#,##0\)"/>
    <numFmt numFmtId="181" formatCode="\$#,##0\ ;&quot;($&quot;#,##0\)"/>
    <numFmt numFmtId="182" formatCode="_-* #,##0\ &quot;$&quot;_-;\-* #,##0\ &quot;$&quot;_-;_-* &quot;-&quot;\ &quot;$&quot;_-;_-@_-"/>
    <numFmt numFmtId="183" formatCode="_-* #,##0\ &quot;F&quot;_-;\-* #,##0\ &quot;F&quot;_-;_-* &quot;-&quot;\ &quot;F&quot;_-;_-@_-"/>
    <numFmt numFmtId="184" formatCode="_-&quot;$&quot;* #,##0_-;\-&quot;$&quot;* #,##0_-;_-&quot;$&quot;* &quot;-&quot;_-;_-@_-"/>
    <numFmt numFmtId="185" formatCode="_-&quot;ñ&quot;* #,##0_-;\-&quot;ñ&quot;* #,##0_-;_-&quot;ñ&quot;* &quot;-&quot;_-;_-@_-"/>
    <numFmt numFmtId="186" formatCode="_-* #,##0.00\ _V_N_D_-;\-* #,##0.00\ _V_N_D_-;_-* &quot;-&quot;??\ _V_N_D_-;_-@_-"/>
    <numFmt numFmtId="187" formatCode="_-* #,##0.00\ _F_-;\-* #,##0.00\ _F_-;_-* &quot;-&quot;??\ _F_-;_-@_-"/>
    <numFmt numFmtId="188" formatCode="_-* #,##0.00\ _ñ_-;\-* #,##0.00\ _ñ_-;_-* &quot;-&quot;??\ _ñ_-;_-@_-"/>
    <numFmt numFmtId="189" formatCode="_-* #,##0.00000000_-;\-* #,##0.00000000_-;_-* &quot;-&quot;??_-;_-@_-"/>
    <numFmt numFmtId="190" formatCode="_(&quot;$&quot;\ * #,##0_);_(&quot;$&quot;\ * \(#,##0\);_(&quot;$&quot;\ * &quot;-&quot;_);_(@_)"/>
    <numFmt numFmtId="191" formatCode="_-* #,##0\ &quot;ñ&quot;_-;\-* #,##0\ &quot;ñ&quot;_-;_-* &quot;-&quot;\ &quot;ñ&quot;_-;_-@_-"/>
    <numFmt numFmtId="192" formatCode="_ * #,##0_ ;_ * \-#,##0_ ;_ * &quot;-&quot;_ ;_ @_ "/>
    <numFmt numFmtId="193" formatCode="_-* #,##0\ _V_N_D_-;\-* #,##0\ _V_N_D_-;_-* &quot;-&quot;\ _V_N_D_-;_-@_-"/>
    <numFmt numFmtId="194" formatCode="_-* #,##0\ _F_-;\-* #,##0\ _F_-;_-* &quot;-&quot;\ _F_-;_-@_-"/>
    <numFmt numFmtId="195" formatCode="_-* #,##0\ _$_-;\-* #,##0\ _$_-;_-* &quot;-&quot;\ _$_-;_-@_-"/>
    <numFmt numFmtId="196" formatCode="_-* #,##0\ _ñ_-;\-* #,##0\ _ñ_-;_-* &quot;-&quot;\ _ñ_-;_-@_-"/>
    <numFmt numFmtId="197" formatCode="_-\$* #,##0_-;&quot;-$&quot;* #,##0_-;_-\$* \-_-;_-@_-"/>
    <numFmt numFmtId="198" formatCode="_-* #,##0\ _F_-;\-* #,##0\ _F_-;_-* &quot;- &quot;_F_-;_-@_-"/>
    <numFmt numFmtId="199" formatCode="\£###,0\.00;[Red]&quot;-£&quot;###,0\.00"/>
    <numFmt numFmtId="200" formatCode="&quot;\&quot;#,##0;[Red]&quot;\&quot;\-#,##0"/>
    <numFmt numFmtId="201" formatCode="_ \\* #,##0_ ;_ \\* \-#,##0_ ;_ \\* \-_ ;_ @_ "/>
    <numFmt numFmtId="202" formatCode="_ \\* #,##0.00_ ;_ \\* \-#,##0.00_ ;_ \\* \-??_ ;_ @_ "/>
    <numFmt numFmtId="203" formatCode="_ &quot;\&quot;* #,##0.00_ ;_ &quot;\&quot;* \-#,##0.00_ ;_ &quot;\&quot;* &quot;-&quot;??_ ;_ @_ "/>
    <numFmt numFmtId="204" formatCode="_ * #,##0_ ;_ * \-#,##0_ ;_ * \-_ ;_ @_ "/>
    <numFmt numFmtId="205" formatCode="_ * #,##0.00_ ;_ * \-#,##0.00_ ;_ * \-??_ ;_ @_ "/>
    <numFmt numFmtId="206" formatCode="\$#,##0_);&quot;($&quot;#,##0\)"/>
    <numFmt numFmtId="207" formatCode="#,##0.0_);\(#,##0.0\)"/>
    <numFmt numFmtId="208" formatCode="_(* #,##0.0000_);_(* \(#,##0.0000\);_(* \-??_);_(@_)"/>
    <numFmt numFmtId="209" formatCode="0.0%;[Red]\(0.0%\)"/>
    <numFmt numFmtId="210" formatCode="_ * #,##0.00_)\£_ ;_ * \(#,##0.00&quot;)£&quot;_ ;_ * \-??_)\£_ ;_ @_ "/>
    <numFmt numFmtId="211" formatCode="_-\$* #,##0.00_-;&quot;-$&quot;* #,##0.00_-;_-\$* \-??_-;_-@_-"/>
    <numFmt numFmtId="212" formatCode="0.0%;\(0.0%\)"/>
    <numFmt numFmtId="213" formatCode="##,###.##"/>
    <numFmt numFmtId="214" formatCode="_-* #,##0.00\ &quot;F&quot;_-;\-* #,##0.00\ &quot;F&quot;_-;_-* &quot;-&quot;??\ &quot;F&quot;_-;_-@_-"/>
    <numFmt numFmtId="215" formatCode="#0.##"/>
    <numFmt numFmtId="216" formatCode="0.000_)"/>
    <numFmt numFmtId="217" formatCode="#,##0_)_%;\(#,##0\)_%;"/>
    <numFmt numFmtId="218" formatCode="_(* #,##0_);_(* \(#,##0\);_(* \-_);_(@_)"/>
    <numFmt numFmtId="219" formatCode="_-* #,##0\ _₫_-;\-* #,##0\ _₫_-;_-* &quot;-&quot;\ _₫_-;_-@_-"/>
    <numFmt numFmtId="220" formatCode="_._.* #,##0.0_)_%;_._.* \(#,##0.0\)_%"/>
    <numFmt numFmtId="221" formatCode="#,##0.0_)_%;\(#,##0.0\)_%;\ \ .0_)_%"/>
    <numFmt numFmtId="222" formatCode="_._.* #,##0.00_)_%;_._.* \(#,##0.00\)_%"/>
    <numFmt numFmtId="223" formatCode="#,##0.00_)_%;\(#,##0.00\)_%;\ \ .00_)_%"/>
    <numFmt numFmtId="224" formatCode="_._.* #,##0.000_)_%;_._.* \(#,##0.000\)_%"/>
    <numFmt numFmtId="225" formatCode="#,##0.000_)_%;\(#,##0.000\)_%;\ \ .000_)_%"/>
    <numFmt numFmtId="226" formatCode="_-* #,##0.00\ _₫_-;\-* #,##0.00\ _₫_-;_-* &quot;-&quot;??\ _₫_-;_-@_-"/>
    <numFmt numFmtId="227" formatCode="_(* #,##0.00_);_(* \(#,##0.00\);_(* \-??_);_(@_)"/>
    <numFmt numFmtId="228" formatCode="#,##0.0"/>
    <numFmt numFmtId="229" formatCode="&quot;\&quot;#,##0.00;\-&quot;\&quot;#,##0.00"/>
    <numFmt numFmtId="230" formatCode="&quot;CHF&quot;\ #,##0;&quot;CHF&quot;\ \-#,##0"/>
    <numFmt numFmtId="231" formatCode="_-[$€-2]* #,##0.00_-;\-[$€-2]* #,##0.00_-;_-[$€-2]* &quot;-&quot;??_-"/>
    <numFmt numFmtId="232" formatCode="_(* #,##0.0_);_(* \(#,##0.0\);_(* &quot;-&quot;?_);_(@_)"/>
    <numFmt numFmtId="233" formatCode="0.000%"/>
    <numFmt numFmtId="234" formatCode="0.0"/>
    <numFmt numFmtId="235" formatCode="#,##0;\(#,##0\)"/>
    <numFmt numFmtId="236" formatCode="_._.* \(#,##0\)_%;_._.* #,##0_)_%;_._.* 0_)_%;_._.@_)_%"/>
    <numFmt numFmtId="237" formatCode="_._.&quot;$&quot;* \(#,##0\)_%;_._.&quot;$&quot;* #,##0_)_%;_._.&quot;$&quot;* 0_)_%;_._.@_)_%"/>
    <numFmt numFmtId="238" formatCode="* \(#,##0\);* #,##0_);&quot;-&quot;??_);@"/>
    <numFmt numFmtId="239" formatCode="_-* #,##0_-;\-* #,##0_-;_-* \-_-;_-@_-"/>
    <numFmt numFmtId="240" formatCode="00####"/>
    <numFmt numFmtId="241" formatCode="##,##0%"/>
    <numFmt numFmtId="242" formatCode="#,###%"/>
    <numFmt numFmtId="243" formatCode="##.##"/>
    <numFmt numFmtId="244" formatCode="###,###"/>
    <numFmt numFmtId="245" formatCode="###.###"/>
    <numFmt numFmtId="246" formatCode="##,###.####"/>
    <numFmt numFmtId="247" formatCode="&quot;$&quot;* #,##0_)_%;&quot;$&quot;* \(#,##0\)_%;&quot;$&quot;* &quot;-&quot;??_)_%;@_)_%"/>
    <numFmt numFmtId="248" formatCode="_._.&quot;$&quot;* #,##0.0_)_%;_._.&quot;$&quot;* \(#,##0.0\)_%"/>
    <numFmt numFmtId="249" formatCode="&quot;$&quot;* #,##0.0_)_%;&quot;$&quot;* \(#,##0.0\)_%;&quot;$&quot;* \ .0_)_%"/>
    <numFmt numFmtId="250" formatCode="_._.&quot;$&quot;* #,##0.00_)_%;_._.&quot;$&quot;* \(#,##0.00\)_%"/>
    <numFmt numFmtId="251" formatCode="&quot;$&quot;* #,##0.00_)_%;&quot;$&quot;* \(#,##0.00\)_%;&quot;$&quot;* \ .00_)_%"/>
    <numFmt numFmtId="252" formatCode="_._.&quot;$&quot;* #,##0.000_)_%;_._.&quot;$&quot;* \(#,##0.000\)_%"/>
    <numFmt numFmtId="253" formatCode="&quot;$&quot;* #,##0.000_)_%;&quot;$&quot;* \(#,##0.000\)_%;&quot;$&quot;* \ .000_)_%"/>
    <numFmt numFmtId="254" formatCode="\$#,##0\ ;\(\$#,##0\)"/>
    <numFmt numFmtId="255" formatCode="\t0.00%"/>
    <numFmt numFmtId="256" formatCode="##,##0.##"/>
    <numFmt numFmtId="257" formatCode="* #,##0_);* \(#,##0\);&quot;-&quot;??_);@"/>
    <numFmt numFmtId="258" formatCode="?\,???.??__;[Red]&quot;- &quot;?\,???.??__"/>
    <numFmt numFmtId="259" formatCode="&quot;US$&quot;#,##0.00;&quot;(US$&quot;#,##0.00\)"/>
    <numFmt numFmtId="260" formatCode="_-* #,##0\ _D_M_-;\-* #,##0\ _D_M_-;_-* &quot;- &quot;_D_M_-;_-@_-"/>
    <numFmt numFmtId="261" formatCode="_-* #,##0.00\ _D_M_-;\-* #,##0.00\ _D_M_-;_-* \-??\ _D_M_-;_-@_-"/>
    <numFmt numFmtId="262" formatCode="_ * ###,0&quot;.&quot;00_ ;_ * \-###,0&quot;.&quot;00_ ;_ * &quot;-&quot;??_ ;_ @_ "/>
    <numFmt numFmtId="263" formatCode="\t#\ ??/??"/>
    <numFmt numFmtId="264" formatCode="_-[$€]* #,##0.00_-;\-[$€]* #,##0.00_-;_-[$€]* \-??_-;_-@_-"/>
    <numFmt numFmtId="265" formatCode="_ * #,##0.00_)_d_ ;_ * \(#,##0.00\)_d_ ;_ * &quot;-&quot;??_)_d_ ;_ @_ "/>
    <numFmt numFmtId="266" formatCode="0;[Red]0"/>
    <numFmt numFmtId="267" formatCode="#,###"/>
    <numFmt numFmtId="268" formatCode="_ * #,##0_)&quot; $&quot;_ ;_ * \(#,##0&quot;) $&quot;_ ;_ * \-_)&quot; $&quot;_ ;_ @_ "/>
    <numFmt numFmtId="269" formatCode="_ * #,##0_)\ &quot;$&quot;_ ;_ * \(#,##0\)\ &quot;$&quot;_ ;_ * &quot;-&quot;_)\ &quot;$&quot;_ ;_ @_ "/>
    <numFmt numFmtId="270" formatCode="_-* #,##0\ _F_B_-;\-* #,##0\ _F_B_-;_-* &quot;-&quot;\ _F_B_-;_-@_-"/>
    <numFmt numFmtId="271" formatCode="0_)%;\(0\)%"/>
    <numFmt numFmtId="272" formatCode="_._._(* 0_)%;_._.* \(0\)%"/>
    <numFmt numFmtId="273" formatCode="_(0_)%;\(0\)%"/>
    <numFmt numFmtId="274" formatCode="0%_);\(0%\)"/>
    <numFmt numFmtId="275" formatCode="#,##0.000_);\(#,##0.000\)"/>
    <numFmt numFmtId="276" formatCode="_(0.0_)%;\(0.0\)%"/>
    <numFmt numFmtId="277" formatCode="_._._(* 0.0_)%;_._.* \(0.0\)%"/>
    <numFmt numFmtId="278" formatCode="_(0.00_)%;\(0.00\)%"/>
    <numFmt numFmtId="279" formatCode="_._._(* 0.00_)%;_._.* \(0.00\)%"/>
    <numFmt numFmtId="280" formatCode="_(0.000_)%;\(0.000\)%"/>
    <numFmt numFmtId="281" formatCode="_._._(* 0.000_)%;_._.* \(0.000\)%"/>
    <numFmt numFmtId="282" formatCode="_-&quot;Z$&quot;* #,##0_-;\-&quot;Z$&quot;* #,##0_-;_-&quot;Z$&quot;* &quot;-&quot;_-;_-@_-"/>
    <numFmt numFmtId="283" formatCode="&quot;$&quot;\ #,##0;[Red]&quot;$&quot;\ \-#,##0"/>
    <numFmt numFmtId="284" formatCode="_ &quot;$&quot;\ * ###,0&quot;.&quot;00_ ;_ &quot;$&quot;\ * \-###,0&quot;.&quot;00_ ;_ &quot;$&quot;\ * &quot;-&quot;??_ ;_ @_ "/>
    <numFmt numFmtId="285" formatCode="#,##0.00&quot; F&quot;;[Red]\-#,##0.00&quot; F&quot;"/>
    <numFmt numFmtId="286" formatCode="#,##0.00\ &quot;F&quot;;[Red]\-#,##0.00\ &quot;F&quot;"/>
    <numFmt numFmtId="287" formatCode="\£#,##0;[Red]&quot;-£&quot;#,##0"/>
    <numFmt numFmtId="288" formatCode="_-* #,##0.0\ _F_-;\-* #,##0.0\ _F_-;_-* \-??\ _F_-;_-@_-"/>
    <numFmt numFmtId="289" formatCode="0.00000000000E+00;\?"/>
    <numFmt numFmtId="290" formatCode="&quot;VND&quot;#,##0_);&quot;(VND&quot;#,##0\)"/>
    <numFmt numFmtId="291" formatCode="_-* ###,0&quot;.&quot;00\ _F_B_-;\-* ###,0&quot;.&quot;00\ _F_B_-;_-* &quot;-&quot;??\ _F_B_-;_-@_-"/>
    <numFmt numFmtId="292" formatCode="_-* #,##0.0\ _F_-;\-* #,##0.0\ _F_-;_-* &quot;-&quot;??\ _F_-;_-@_-"/>
    <numFmt numFmtId="293" formatCode="#,##0.00\ \ "/>
    <numFmt numFmtId="294" formatCode="\\#,##0;[Red]&quot;-\&quot;#,##0"/>
    <numFmt numFmtId="295" formatCode="&quot;\&quot;#,##0;[Red]\-&quot;\&quot;#,##0"/>
    <numFmt numFmtId="296" formatCode="#,##0&quot; F&quot;;\-#,##0&quot; F&quot;"/>
    <numFmt numFmtId="297" formatCode="#,##0&quot; F&quot;;[Red]\-#,##0&quot; F&quot;"/>
    <numFmt numFmtId="298" formatCode="_-* #,##0&quot; F&quot;_-;\-* #,##0&quot; F&quot;_-;_-* &quot;- F&quot;_-;_-@_-"/>
    <numFmt numFmtId="299" formatCode="0.000\ "/>
    <numFmt numFmtId="300" formatCode="#,##0\ &quot;Lt&quot;;[Red]\-#,##0\ &quot;Lt&quot;"/>
    <numFmt numFmtId="301" formatCode="#,##0.00&quot; F&quot;;\-#,##0.00&quot; F&quot;"/>
    <numFmt numFmtId="302" formatCode="_-* #,##0&quot; DM&quot;_-;\-* #,##0&quot; DM&quot;_-;_-* &quot;- DM&quot;_-;_-@_-"/>
    <numFmt numFmtId="303" formatCode="_-* #,##0.00&quot; DM&quot;_-;\-* #,##0.00&quot; DM&quot;_-;_-* \-??&quot; DM&quot;_-;_-@_-"/>
    <numFmt numFmtId="304" formatCode="_(\$* #,##0_);_(\$* \(#,##0\);_(\$* \-_);_(@_)"/>
    <numFmt numFmtId="305" formatCode="_(\$* #,##0.00_);_(\$* \(#,##0.00\);_(\$* \-??_);_(@_)"/>
    <numFmt numFmtId="306" formatCode="_ &quot;\&quot;* #,##0_ ;_ &quot;\&quot;* \-#,##0_ ;_ &quot;\&quot;* &quot;-&quot;_ ;_ @_ "/>
    <numFmt numFmtId="307" formatCode="_(* #,##0.0_);_(* \(#,##0.0\);_(* &quot;-&quot;??_);_(@_)"/>
    <numFmt numFmtId="308" formatCode="_-* #,##0\ _₫_-;\-* #,##0\ _₫_-;_-* &quot;-&quot;??\ _₫_-;_-@_-"/>
    <numFmt numFmtId="309" formatCode="#,##0;[Red]#,##0"/>
    <numFmt numFmtId="310" formatCode="#,##0.00;[Red]#,##0.00"/>
    <numFmt numFmtId="311" formatCode="0;\-0;\-;@"/>
    <numFmt numFmtId="312" formatCode="_(* #,##0.000_);_(* \(#,##0.000\);_(* &quot;-&quot;??_);_(@_)"/>
    <numFmt numFmtId="313" formatCode="#,##0.0;\-#,##0.0"/>
  </numFmts>
  <fonts count="187">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Times New Roman"/>
      <family val="1"/>
    </font>
    <font>
      <b/>
      <sz val="12"/>
      <name val="Times New Roman"/>
      <family val="1"/>
    </font>
    <font>
      <sz val="12"/>
      <name val="Times New Roman"/>
      <family val="1"/>
      <charset val="163"/>
    </font>
    <font>
      <sz val="10"/>
      <name val="Arial"/>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12"/>
      <name val="Arial Narrow"/>
      <family val="2"/>
    </font>
    <font>
      <sz val="12"/>
      <name val="VNtimes new roman"/>
      <family val="2"/>
    </font>
    <font>
      <sz val="11"/>
      <color indexed="8"/>
      <name val="Calibri"/>
      <family val="2"/>
    </font>
    <font>
      <sz val="10"/>
      <name val=".VnTime"/>
      <family val="2"/>
    </font>
    <font>
      <sz val="10"/>
      <name val="MS Sans Serif"/>
      <family val="2"/>
    </font>
    <font>
      <sz val="10"/>
      <name val=".VnArial"/>
      <family val="2"/>
    </font>
    <font>
      <sz val="10"/>
      <name val="??"/>
      <family val="3"/>
      <charset val="129"/>
    </font>
    <font>
      <sz val="12"/>
      <name val="????"/>
      <family val="1"/>
      <charset val="136"/>
    </font>
    <font>
      <sz val="12"/>
      <name val="???"/>
      <family val="1"/>
      <charset val="129"/>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2"/>
      <name val="VNI-Helve"/>
    </font>
    <font>
      <sz val="13"/>
      <name val=".VnTime"/>
      <family val="2"/>
    </font>
    <font>
      <sz val="12"/>
      <name val="Courier"/>
      <family val="3"/>
    </font>
    <font>
      <sz val="9"/>
      <name val="Arial"/>
      <family val="2"/>
    </font>
    <font>
      <sz val="12"/>
      <name val="바탕체"/>
      <family val="1"/>
      <charset val="129"/>
    </font>
    <font>
      <sz val="11"/>
      <name val="–¾’©"/>
      <family val="1"/>
      <charset val="128"/>
    </font>
    <font>
      <sz val="14"/>
      <name val="VNTime"/>
    </font>
    <font>
      <b/>
      <sz val="10"/>
      <name val=".VnTimeh"/>
      <family val="2"/>
    </font>
    <font>
      <b/>
      <u/>
      <sz val="14"/>
      <color indexed="8"/>
      <name val=".VnBook-AntiquaH"/>
      <family val="2"/>
    </font>
    <font>
      <b/>
      <sz val="12"/>
      <name val=".VnTime"/>
      <family val="2"/>
    </font>
    <font>
      <sz val="12"/>
      <name val=".VnArial Narrow"/>
      <family val="2"/>
    </font>
    <font>
      <sz val="10"/>
      <name val="VnTimes"/>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2"/>
      <name val="¹UAAA¼"/>
      <family val="3"/>
      <charset val="129"/>
    </font>
    <font>
      <sz val="12"/>
      <name val="¹ÙÅÁÃ¼"/>
      <charset val="129"/>
    </font>
    <font>
      <sz val="8"/>
      <name val="Times New Roman"/>
      <family val="1"/>
    </font>
    <font>
      <sz val="9"/>
      <name val="Arial MT"/>
    </font>
    <font>
      <sz val="12"/>
      <name val="Tms Rmn"/>
    </font>
    <font>
      <sz val="11"/>
      <name val="µ¸¿ò"/>
      <charset val="129"/>
    </font>
    <font>
      <sz val="12"/>
      <name val="System"/>
      <family val="1"/>
      <charset val="129"/>
    </font>
    <font>
      <b/>
      <sz val="10"/>
      <name val="Arial"/>
      <family val="2"/>
    </font>
    <font>
      <b/>
      <sz val="8"/>
      <color indexed="12"/>
      <name val="Arial"/>
      <family val="2"/>
    </font>
    <font>
      <sz val="8"/>
      <color indexed="8"/>
      <name val="Arial"/>
      <family val="2"/>
    </font>
    <font>
      <b/>
      <sz val="11"/>
      <name val="Arial"/>
      <family val="2"/>
    </font>
    <font>
      <sz val="8"/>
      <name val="SVNtimes new roman"/>
      <family val="2"/>
    </font>
    <font>
      <sz val="10"/>
      <name val="VNI-Aptima"/>
    </font>
    <font>
      <b/>
      <sz val="8"/>
      <name val="Arial"/>
      <family val="2"/>
    </font>
    <font>
      <sz val="11"/>
      <name val="Tms Rmn"/>
    </font>
    <font>
      <sz val="14"/>
      <color indexed="8"/>
      <name val="Times New Roman"/>
      <family val="2"/>
      <charset val="163"/>
    </font>
    <font>
      <sz val="11"/>
      <name val="Times New Roman"/>
      <family val="1"/>
    </font>
    <font>
      <u val="singleAccounting"/>
      <sz val="11"/>
      <name val="Times New Roman"/>
      <family val="1"/>
    </font>
    <font>
      <sz val="10"/>
      <color indexed="8"/>
      <name val="Arial Narrow"/>
      <family val="2"/>
    </font>
    <font>
      <sz val="10"/>
      <name val="Mangal"/>
      <family val="2"/>
    </font>
    <font>
      <sz val="10"/>
      <name val="Arial"/>
      <family val="2"/>
      <charset val="163"/>
    </font>
    <font>
      <sz val="10"/>
      <color indexed="8"/>
      <name val="Times New Roman"/>
      <family val="2"/>
    </font>
    <font>
      <sz val="13"/>
      <name val="Times New Roman"/>
      <family val="1"/>
    </font>
    <font>
      <sz val="14"/>
      <color indexed="8"/>
      <name val="Times New Roman"/>
      <family val="2"/>
    </font>
    <font>
      <sz val="12"/>
      <color indexed="8"/>
      <name val="Times New Roman"/>
      <family val="2"/>
    </font>
    <font>
      <sz val="11"/>
      <color indexed="8"/>
      <name val="Arial Narrow"/>
      <family val="2"/>
    </font>
    <font>
      <sz val="11"/>
      <color indexed="8"/>
      <name val="Arial"/>
      <family val="2"/>
    </font>
    <font>
      <sz val="14"/>
      <color theme="1"/>
      <name val="Times New Roman"/>
      <family val="2"/>
      <charset val="163"/>
    </font>
    <font>
      <sz val="11"/>
      <color indexed="8"/>
      <name val="Calibri"/>
      <family val="2"/>
      <charset val="163"/>
    </font>
    <font>
      <sz val="11"/>
      <color indexed="8"/>
      <name val="Arial"/>
      <family val="2"/>
      <charset val="163"/>
    </font>
    <font>
      <sz val="12"/>
      <color indexed="8"/>
      <name val="Calibri"/>
      <family val="2"/>
    </font>
    <font>
      <b/>
      <sz val="16"/>
      <name val="Times New Roman"/>
      <family val="1"/>
    </font>
    <font>
      <sz val="10"/>
      <name val="MS Serif"/>
      <family val="1"/>
    </font>
    <font>
      <sz val="11"/>
      <color indexed="12"/>
      <name val="Times New Roman"/>
      <family val="1"/>
    </font>
    <font>
      <sz val="11"/>
      <name val="VNcentury Gothic"/>
      <family val="2"/>
    </font>
    <font>
      <b/>
      <sz val="15"/>
      <name val="VNcentury Gothic"/>
      <family val="2"/>
    </font>
    <font>
      <sz val="12"/>
      <name val="SVNtimes new roman"/>
      <family val="2"/>
    </font>
    <font>
      <sz val="10"/>
      <name val="SVNtimes new roman"/>
      <family val="2"/>
    </font>
    <font>
      <sz val="10"/>
      <color indexed="8"/>
      <name val="Arial"/>
      <family val="2"/>
    </font>
    <font>
      <sz val="14"/>
      <name val="Times New Roman"/>
      <family val="1"/>
    </font>
    <font>
      <sz val="11"/>
      <name val="VNtimes new roman"/>
      <family val="2"/>
    </font>
    <font>
      <sz val="10"/>
      <name val="Arial CE"/>
      <charset val="238"/>
    </font>
    <font>
      <sz val="10"/>
      <color indexed="16"/>
      <name val="MS Serif"/>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name val="Arial"/>
      <family val="2"/>
    </font>
    <font>
      <sz val="10"/>
      <name val=".VnArialH"/>
      <family val="2"/>
    </font>
    <font>
      <b/>
      <sz val="12"/>
      <color indexed="9"/>
      <name val="Tms Rmn"/>
    </font>
    <font>
      <sz val="14"/>
      <color indexed="12"/>
      <name val=".VnArialH"/>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0"/>
      <name val=" "/>
      <family val="1"/>
      <charset val="136"/>
    </font>
    <font>
      <u/>
      <sz val="10"/>
      <color indexed="12"/>
      <name val=".VnTime"/>
      <family val="2"/>
    </font>
    <font>
      <u/>
      <sz val="12"/>
      <color indexed="12"/>
      <name val=".VnTime"/>
      <family val="2"/>
    </font>
    <font>
      <u/>
      <sz val="12"/>
      <color indexed="12"/>
      <name val="Arial"/>
      <family val="2"/>
    </font>
    <font>
      <i/>
      <sz val="10"/>
      <name val=".VnTime"/>
      <family val="2"/>
    </font>
    <font>
      <b/>
      <sz val="10"/>
      <name val=".VnArial"/>
      <family val="2"/>
    </font>
    <font>
      <sz val="10"/>
      <name val="Helv"/>
    </font>
    <font>
      <sz val="10"/>
      <name val=".VnAvant"/>
      <family val="2"/>
    </font>
    <font>
      <sz val="7"/>
      <name val="Small Fonts"/>
      <family val="2"/>
    </font>
    <font>
      <sz val="11"/>
      <color theme="1"/>
      <name val="Calibri"/>
      <family val="2"/>
      <charset val="163"/>
      <scheme val="minor"/>
    </font>
    <font>
      <sz val="11"/>
      <color indexed="63"/>
      <name val="Calibri"/>
      <family val="2"/>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Narrow"/>
      <family val="2"/>
    </font>
    <font>
      <sz val="12"/>
      <color theme="1"/>
      <name val="Times New Roman"/>
      <family val="2"/>
      <charset val="163"/>
    </font>
    <font>
      <sz val="13"/>
      <name val="Arial"/>
      <family val="2"/>
    </font>
    <font>
      <sz val="11"/>
      <color indexed="8"/>
      <name val="Helvetica Neue"/>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sz val="12"/>
      <color indexed="12"/>
      <name val="Times New Roman"/>
      <family val="1"/>
    </font>
    <font>
      <sz val="8"/>
      <name val="MS Sans Serif"/>
      <family val="2"/>
    </font>
    <font>
      <b/>
      <sz val="10.5"/>
      <name val=".VnAvantH"/>
      <family val="2"/>
    </font>
    <font>
      <sz val="10"/>
      <name val="3C_Times_T"/>
    </font>
    <font>
      <sz val="11"/>
      <color indexed="18"/>
      <name val="VNI-Times"/>
    </font>
    <font>
      <b/>
      <sz val="8"/>
      <color indexed="8"/>
      <name val="Helv"/>
    </font>
    <font>
      <sz val="12"/>
      <name val="VNTime"/>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b/>
      <sz val="11"/>
      <name val="Times New Roman"/>
      <family val="1"/>
    </font>
    <font>
      <sz val="9.5"/>
      <name val=".VnBlackH"/>
      <family val="2"/>
    </font>
    <font>
      <b/>
      <sz val="10"/>
      <name val=".VnBahamasBH"/>
      <family val="2"/>
    </font>
    <font>
      <b/>
      <sz val="11"/>
      <name val=".VnArialH"/>
      <family val="2"/>
    </font>
    <font>
      <b/>
      <sz val="11"/>
      <name val=".VnTimeh"/>
      <family val="2"/>
    </font>
    <font>
      <b/>
      <sz val="10"/>
      <name val=".VnTimeH"/>
      <family val="2"/>
      <charset val="163"/>
    </font>
    <font>
      <b/>
      <sz val="10"/>
      <name val=".VnArialH"/>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sz val="12"/>
      <name val="Times New Roman"/>
      <family val="1"/>
    </font>
    <font>
      <b/>
      <sz val="14"/>
      <color theme="1"/>
      <name val="Times New Roman"/>
      <family val="1"/>
    </font>
    <font>
      <i/>
      <sz val="14"/>
      <color theme="1"/>
      <name val="Times New Roman"/>
      <family val="1"/>
    </font>
    <font>
      <b/>
      <sz val="10"/>
      <name val="Times New Roman"/>
      <family val="1"/>
    </font>
    <font>
      <sz val="10"/>
      <name val="Times New Roman"/>
      <family val="1"/>
      <charset val="163"/>
    </font>
    <font>
      <sz val="10"/>
      <name val="Arial Narrow"/>
      <family val="2"/>
    </font>
    <font>
      <sz val="11"/>
      <color theme="1"/>
      <name val="Times New Roman"/>
      <family val="1"/>
    </font>
    <font>
      <b/>
      <sz val="11"/>
      <color theme="1"/>
      <name val="Times New Roman"/>
      <family val="1"/>
    </font>
    <font>
      <b/>
      <i/>
      <sz val="10"/>
      <name val="Times New Roman"/>
      <family val="1"/>
    </font>
    <font>
      <i/>
      <sz val="10"/>
      <name val="Times New Roman"/>
      <family val="1"/>
    </font>
    <font>
      <sz val="10.5"/>
      <name val="Times New Roman"/>
      <family val="1"/>
    </font>
    <font>
      <b/>
      <sz val="8"/>
      <name val="Times New Roman"/>
      <family val="1"/>
    </font>
    <font>
      <sz val="12"/>
      <color rgb="FFFF0000"/>
      <name val="Times New Roman"/>
      <family val="1"/>
    </font>
    <font>
      <b/>
      <sz val="12"/>
      <color rgb="FFFF0000"/>
      <name val="Times New Roman"/>
      <family val="1"/>
    </font>
    <font>
      <b/>
      <sz val="11"/>
      <color rgb="FFFF0000"/>
      <name val="Times New Roman"/>
      <family val="1"/>
    </font>
    <font>
      <sz val="11"/>
      <color rgb="FFFF0000"/>
      <name val="Times New Roman"/>
      <family val="1"/>
    </font>
  </fonts>
  <fills count="40">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26"/>
        <bgColor indexed="9"/>
      </patternFill>
    </fill>
    <fill>
      <patternFill patternType="solid">
        <fgColor indexed="9"/>
        <bgColor indexed="64"/>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5"/>
        <bgColor indexed="35"/>
      </patternFill>
    </fill>
    <fill>
      <patternFill patternType="solid">
        <fgColor indexed="41"/>
        <bgColor indexed="27"/>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847">
    <xf numFmtId="0" fontId="0" fillId="0" borderId="0"/>
    <xf numFmtId="0" fontId="5"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0" fontId="10" fillId="0" borderId="0"/>
    <xf numFmtId="0" fontId="11" fillId="0" borderId="0" applyNumberFormat="0" applyFill="0" applyBorder="0" applyAlignment="0" applyProtection="0"/>
    <xf numFmtId="0" fontId="12" fillId="0" borderId="0"/>
    <xf numFmtId="3" fontId="13" fillId="0" borderId="1"/>
    <xf numFmtId="172" fontId="14" fillId="0" borderId="10">
      <alignment horizontal="center"/>
      <protection hidden="1"/>
    </xf>
    <xf numFmtId="173" fontId="15" fillId="0" borderId="0" applyBorder="0"/>
    <xf numFmtId="171" fontId="16" fillId="0" borderId="11" applyFont="0" applyBorder="0"/>
    <xf numFmtId="173" fontId="17" fillId="0" borderId="0" applyBorder="0"/>
    <xf numFmtId="173" fontId="17" fillId="0" borderId="0" applyBorder="0"/>
    <xf numFmtId="173" fontId="17" fillId="0" borderId="0" applyBorder="0"/>
    <xf numFmtId="173" fontId="17" fillId="0" borderId="0" applyBorder="0"/>
    <xf numFmtId="173" fontId="17" fillId="0" borderId="0" applyBorder="0"/>
    <xf numFmtId="173" fontId="17" fillId="0" borderId="0" applyBorder="0"/>
    <xf numFmtId="173" fontId="17" fillId="0" borderId="0" applyBorder="0"/>
    <xf numFmtId="173" fontId="17" fillId="0" borderId="0" applyBorder="0"/>
    <xf numFmtId="173" fontId="17" fillId="0" borderId="0" applyBorder="0"/>
    <xf numFmtId="173" fontId="15" fillId="0" borderId="0" applyBorder="0"/>
    <xf numFmtId="0" fontId="18" fillId="0" borderId="0"/>
    <xf numFmtId="0" fontId="18" fillId="0" borderId="0"/>
    <xf numFmtId="0" fontId="18" fillId="0" borderId="0"/>
    <xf numFmtId="0" fontId="19" fillId="0" borderId="0" applyNumberFormat="0" applyFill="0" applyAlignment="0"/>
    <xf numFmtId="174" fontId="15" fillId="0" borderId="0" applyFill="0" applyBorder="0" applyAlignment="0" applyProtection="0"/>
    <xf numFmtId="0" fontId="15" fillId="0" borderId="0" applyFill="0" applyBorder="0" applyAlignment="0" applyProtection="0"/>
    <xf numFmtId="175" fontId="15" fillId="0" borderId="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0" fontId="9" fillId="0" borderId="0" applyNumberFormat="0" applyFill="0" applyBorder="0" applyAlignment="0" applyProtection="0"/>
    <xf numFmtId="178" fontId="20" fillId="0" borderId="0" applyFont="0" applyFill="0" applyBorder="0" applyAlignment="0" applyProtection="0"/>
    <xf numFmtId="0" fontId="21" fillId="0" borderId="12"/>
    <xf numFmtId="41" fontId="9" fillId="0" borderId="0" applyFont="0" applyFill="0" applyBorder="0" applyAlignment="0" applyProtection="0"/>
    <xf numFmtId="164" fontId="22" fillId="0" borderId="0" applyFont="0" applyFill="0" applyBorder="0" applyAlignment="0" applyProtection="0"/>
    <xf numFmtId="179" fontId="19" fillId="0" borderId="0" applyFill="0" applyBorder="0" applyAlignment="0" applyProtection="0"/>
    <xf numFmtId="180" fontId="15" fillId="0" borderId="0" applyFill="0" applyBorder="0" applyAlignment="0" applyProtection="0"/>
    <xf numFmtId="0" fontId="2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4" fillId="0" borderId="0"/>
    <xf numFmtId="40" fontId="25" fillId="0" borderId="0" applyFont="0" applyFill="0" applyBorder="0" applyAlignment="0" applyProtection="0"/>
    <xf numFmtId="40" fontId="19" fillId="0" borderId="0" applyFill="0" applyBorder="0" applyAlignment="0" applyProtection="0"/>
    <xf numFmtId="38" fontId="19" fillId="0" borderId="0" applyFill="0" applyBorder="0" applyAlignment="0" applyProtection="0"/>
    <xf numFmtId="3" fontId="19" fillId="0" borderId="0" applyFill="0" applyBorder="0" applyAlignment="0" applyProtection="0"/>
    <xf numFmtId="181" fontId="19" fillId="0" borderId="0" applyFill="0" applyBorder="0" applyAlignment="0" applyProtection="0"/>
    <xf numFmtId="0" fontId="19" fillId="0" borderId="0" applyFill="0" applyBorder="0" applyAlignment="0" applyProtection="0"/>
    <xf numFmtId="0" fontId="9" fillId="0" borderId="0" applyNumberFormat="0" applyFill="0" applyBorder="0" applyAlignment="0" applyProtection="0"/>
    <xf numFmtId="2" fontId="19" fillId="0" borderId="0" applyFill="0" applyBorder="0" applyAlignment="0" applyProtection="0"/>
    <xf numFmtId="0" fontId="26" fillId="0" borderId="13">
      <alignment horizontal="left" vertical="center"/>
    </xf>
    <xf numFmtId="0" fontId="26" fillId="0" borderId="0" applyNumberFormat="0" applyFill="0" applyBorder="0" applyAlignment="0" applyProtection="0"/>
    <xf numFmtId="0" fontId="10" fillId="0" borderId="0"/>
    <xf numFmtId="0" fontId="10" fillId="0" borderId="0"/>
    <xf numFmtId="0" fontId="27" fillId="0" borderId="0"/>
    <xf numFmtId="0" fontId="19" fillId="0" borderId="14" applyNumberFormat="0" applyFill="0" applyAlignment="0" applyProtection="0"/>
    <xf numFmtId="0" fontId="18" fillId="0" borderId="0"/>
    <xf numFmtId="0" fontId="9" fillId="0" borderId="0"/>
    <xf numFmtId="0" fontId="28" fillId="0" borderId="0"/>
    <xf numFmtId="0" fontId="18" fillId="0" borderId="0" applyNumberFormat="0" applyFill="0" applyBorder="0" applyAlignment="0" applyProtection="0"/>
    <xf numFmtId="0" fontId="19" fillId="0" borderId="0"/>
    <xf numFmtId="182" fontId="29" fillId="0" borderId="0" applyFont="0" applyFill="0" applyBorder="0" applyAlignment="0" applyProtection="0"/>
    <xf numFmtId="0" fontId="19" fillId="0" borderId="0"/>
    <xf numFmtId="183" fontId="3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xf numFmtId="0" fontId="31" fillId="0" borderId="0"/>
    <xf numFmtId="42" fontId="29" fillId="0" borderId="0" applyFont="0" applyFill="0" applyBorder="0" applyAlignment="0" applyProtection="0"/>
    <xf numFmtId="0" fontId="31" fillId="0" borderId="0"/>
    <xf numFmtId="0" fontId="18" fillId="0" borderId="0" applyNumberFormat="0" applyFill="0" applyBorder="0" applyAlignment="0" applyProtection="0"/>
    <xf numFmtId="0" fontId="31" fillId="0" borderId="0"/>
    <xf numFmtId="0" fontId="19" fillId="0" borderId="0"/>
    <xf numFmtId="0" fontId="31" fillId="0" borderId="0"/>
    <xf numFmtId="42" fontId="29"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65" fontId="30"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8" fontId="29" fillId="0" borderId="0" applyFont="0" applyFill="0" applyBorder="0" applyAlignment="0" applyProtection="0"/>
    <xf numFmtId="0"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64" fontId="30" fillId="0" borderId="0" applyFont="0" applyFill="0" applyBorder="0" applyAlignment="0" applyProtection="0"/>
    <xf numFmtId="42" fontId="29" fillId="0" borderId="0" applyFont="0" applyFill="0" applyBorder="0" applyAlignment="0" applyProtection="0"/>
    <xf numFmtId="183" fontId="30" fillId="0" borderId="0" applyFont="0" applyFill="0" applyBorder="0" applyAlignment="0" applyProtection="0"/>
    <xf numFmtId="182" fontId="29" fillId="0" borderId="0" applyFont="0" applyFill="0" applyBorder="0" applyAlignment="0" applyProtection="0"/>
    <xf numFmtId="42" fontId="29" fillId="0" borderId="0" applyFont="0" applyFill="0" applyBorder="0" applyAlignment="0" applyProtection="0"/>
    <xf numFmtId="183" fontId="29" fillId="0" borderId="0" applyFont="0" applyFill="0" applyBorder="0" applyAlignment="0" applyProtection="0"/>
    <xf numFmtId="189" fontId="32" fillId="0" borderId="0" applyFont="0" applyFill="0" applyBorder="0" applyAlignment="0" applyProtection="0"/>
    <xf numFmtId="190" fontId="29" fillId="0" borderId="0" applyFont="0" applyFill="0" applyBorder="0" applyAlignment="0" applyProtection="0"/>
    <xf numFmtId="183" fontId="29" fillId="0" borderId="0" applyFont="0" applyFill="0" applyBorder="0" applyAlignment="0" applyProtection="0"/>
    <xf numFmtId="191"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8" fontId="29" fillId="0" borderId="0" applyFont="0" applyFill="0" applyBorder="0" applyAlignment="0" applyProtection="0"/>
    <xf numFmtId="0"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65" fontId="30" fillId="0" borderId="0" applyFont="0" applyFill="0" applyBorder="0" applyAlignment="0" applyProtection="0"/>
    <xf numFmtId="41"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4" fontId="30" fillId="0" borderId="0" applyFont="0" applyFill="0" applyBorder="0" applyAlignment="0" applyProtection="0"/>
    <xf numFmtId="195"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83" fontId="30" fillId="0" borderId="0" applyFont="0" applyFill="0" applyBorder="0" applyAlignment="0" applyProtection="0"/>
    <xf numFmtId="182" fontId="29" fillId="0" borderId="0" applyFont="0" applyFill="0" applyBorder="0" applyAlignment="0" applyProtection="0"/>
    <xf numFmtId="42" fontId="29" fillId="0" borderId="0" applyFont="0" applyFill="0" applyBorder="0" applyAlignment="0" applyProtection="0"/>
    <xf numFmtId="183" fontId="29" fillId="0" borderId="0" applyFont="0" applyFill="0" applyBorder="0" applyAlignment="0" applyProtection="0"/>
    <xf numFmtId="189" fontId="32" fillId="0" borderId="0" applyFont="0" applyFill="0" applyBorder="0" applyAlignment="0" applyProtection="0"/>
    <xf numFmtId="190" fontId="29" fillId="0" borderId="0" applyFont="0" applyFill="0" applyBorder="0" applyAlignment="0" applyProtection="0"/>
    <xf numFmtId="183" fontId="29" fillId="0" borderId="0" applyFont="0" applyFill="0" applyBorder="0" applyAlignment="0" applyProtection="0"/>
    <xf numFmtId="191" fontId="29"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41"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4" fontId="30" fillId="0" borderId="0" applyFont="0" applyFill="0" applyBorder="0" applyAlignment="0" applyProtection="0"/>
    <xf numFmtId="195"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8" fontId="29" fillId="0" borderId="0" applyFont="0" applyFill="0" applyBorder="0" applyAlignment="0" applyProtection="0"/>
    <xf numFmtId="0"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6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42" fontId="29" fillId="0" borderId="0" applyFont="0" applyFill="0" applyBorder="0" applyAlignment="0" applyProtection="0"/>
    <xf numFmtId="183" fontId="29" fillId="0" borderId="0" applyFont="0" applyFill="0" applyBorder="0" applyAlignment="0" applyProtection="0"/>
    <xf numFmtId="189" fontId="32" fillId="0" borderId="0" applyFont="0" applyFill="0" applyBorder="0" applyAlignment="0" applyProtection="0"/>
    <xf numFmtId="190" fontId="29" fillId="0" borderId="0" applyFont="0" applyFill="0" applyBorder="0" applyAlignment="0" applyProtection="0"/>
    <xf numFmtId="183" fontId="29" fillId="0" borderId="0" applyFont="0" applyFill="0" applyBorder="0" applyAlignment="0" applyProtection="0"/>
    <xf numFmtId="0" fontId="31" fillId="0" borderId="0"/>
    <xf numFmtId="0" fontId="31" fillId="0" borderId="0"/>
    <xf numFmtId="185" fontId="30" fillId="0" borderId="0" applyFont="0" applyFill="0" applyBorder="0" applyAlignment="0" applyProtection="0"/>
    <xf numFmtId="191" fontId="29" fillId="0" borderId="0" applyFont="0" applyFill="0" applyBorder="0" applyAlignment="0" applyProtection="0"/>
    <xf numFmtId="164" fontId="30" fillId="0" borderId="0" applyFont="0" applyFill="0" applyBorder="0" applyAlignment="0" applyProtection="0"/>
    <xf numFmtId="41"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4" fontId="30" fillId="0" borderId="0" applyFont="0" applyFill="0" applyBorder="0" applyAlignment="0" applyProtection="0"/>
    <xf numFmtId="195"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78" fontId="29" fillId="0" borderId="0" applyFont="0" applyFill="0" applyBorder="0" applyAlignment="0" applyProtection="0"/>
    <xf numFmtId="0"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65" fontId="30" fillId="0" borderId="0" applyFont="0" applyFill="0" applyBorder="0" applyAlignment="0" applyProtection="0"/>
    <xf numFmtId="0" fontId="3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33" fillId="0" borderId="0" applyFont="0" applyFill="0" applyBorder="0" applyAlignment="0" applyProtection="0"/>
    <xf numFmtId="197" fontId="19" fillId="0" borderId="0" applyFill="0" applyBorder="0" applyAlignment="0" applyProtection="0"/>
    <xf numFmtId="6" fontId="34" fillId="0" borderId="0" applyFont="0" applyFill="0" applyBorder="0" applyAlignment="0" applyProtection="0"/>
    <xf numFmtId="180" fontId="19" fillId="0" borderId="0" applyFill="0" applyBorder="0" applyAlignment="0" applyProtection="0"/>
    <xf numFmtId="198" fontId="19" fillId="0" borderId="0" applyFill="0" applyBorder="0" applyAlignment="0" applyProtection="0"/>
    <xf numFmtId="184" fontId="35" fillId="0" borderId="0" applyFont="0" applyFill="0" applyBorder="0" applyAlignment="0" applyProtection="0"/>
    <xf numFmtId="197" fontId="19" fillId="0" borderId="0" applyFill="0" applyBorder="0" applyAlignment="0" applyProtection="0"/>
    <xf numFmtId="6" fontId="34" fillId="0" borderId="0" applyFont="0" applyFill="0" applyBorder="0" applyAlignment="0" applyProtection="0"/>
    <xf numFmtId="180" fontId="19" fillId="0" borderId="0" applyFill="0" applyBorder="0" applyAlignment="0" applyProtection="0"/>
    <xf numFmtId="198" fontId="19" fillId="0" borderId="0" applyFill="0" applyBorder="0" applyAlignment="0" applyProtection="0"/>
    <xf numFmtId="0" fontId="10" fillId="0" borderId="0"/>
    <xf numFmtId="192" fontId="33" fillId="0" borderId="0" applyFont="0" applyFill="0" applyBorder="0" applyAlignment="0" applyProtection="0"/>
    <xf numFmtId="199" fontId="19" fillId="0" borderId="0" applyFill="0" applyBorder="0" applyAlignment="0" applyProtection="0"/>
    <xf numFmtId="200" fontId="36" fillId="0" borderId="0" applyFont="0" applyFill="0" applyBorder="0" applyAlignment="0" applyProtection="0"/>
    <xf numFmtId="0" fontId="37" fillId="0" borderId="0"/>
    <xf numFmtId="0" fontId="37" fillId="0" borderId="0"/>
    <xf numFmtId="0" fontId="9" fillId="0" borderId="0"/>
    <xf numFmtId="1" fontId="38" fillId="0" borderId="1" applyBorder="0" applyAlignment="0">
      <alignment horizontal="center"/>
    </xf>
    <xf numFmtId="0" fontId="17" fillId="0" borderId="0"/>
    <xf numFmtId="3" fontId="13" fillId="0" borderId="1"/>
    <xf numFmtId="3" fontId="13" fillId="0" borderId="1"/>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40" fillId="2" borderId="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40" fillId="2" borderId="0"/>
    <xf numFmtId="0" fontId="40" fillId="3" borderId="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39" fillId="0" borderId="9" applyFont="0" applyAlignment="0">
      <alignment horizontal="left"/>
    </xf>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40" fillId="3" borderId="0"/>
    <xf numFmtId="0" fontId="15" fillId="0" borderId="15" applyAlignment="0"/>
    <xf numFmtId="0" fontId="39" fillId="0" borderId="9" applyFont="0" applyAlignment="0">
      <alignment horizontal="left"/>
    </xf>
    <xf numFmtId="0" fontId="15" fillId="0" borderId="15" applyAlignment="0"/>
    <xf numFmtId="0" fontId="40" fillId="2" borderId="0"/>
    <xf numFmtId="0" fontId="15" fillId="0" borderId="16" applyFill="0" applyAlignment="0"/>
    <xf numFmtId="0" fontId="15" fillId="0" borderId="15"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15" fillId="0" borderId="16" applyFill="0" applyAlignment="0"/>
    <xf numFmtId="0" fontId="41" fillId="0" borderId="1" applyFont="0" applyFill="0" applyAlignment="0"/>
    <xf numFmtId="0" fontId="15" fillId="0" borderId="16" applyFill="0" applyAlignment="0"/>
    <xf numFmtId="0" fontId="40" fillId="2" borderId="0"/>
    <xf numFmtId="0" fontId="40" fillId="3" borderId="0"/>
    <xf numFmtId="0" fontId="15"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15" fillId="0" borderId="16" applyFill="0" applyAlignment="0"/>
    <xf numFmtId="0" fontId="15"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7"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41" fillId="0" borderId="1" applyFont="0"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9"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15" fillId="0" borderId="16" applyFill="0" applyAlignment="0"/>
    <xf numFmtId="0" fontId="40" fillId="3" borderId="0"/>
    <xf numFmtId="0" fontId="15" fillId="0" borderId="16" applyFill="0"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40" fillId="2" borderId="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1" fillId="3" borderId="0"/>
    <xf numFmtId="0" fontId="11" fillId="3" borderId="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1" fillId="0" borderId="16"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6" applyAlignment="0"/>
    <xf numFmtId="0" fontId="11" fillId="0" borderId="1"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11" fillId="0" borderId="16"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9"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39" fillId="0" borderId="9" applyFont="0" applyAlignment="0">
      <alignment horizontal="left"/>
    </xf>
    <xf numFmtId="0" fontId="15" fillId="0" borderId="15" applyAlignment="0"/>
    <xf numFmtId="0" fontId="15"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0" fontId="15" fillId="0" borderId="15" applyAlignment="0"/>
    <xf numFmtId="9" fontId="19" fillId="0" borderId="0" applyFill="0" applyBorder="0" applyAlignment="0" applyProtection="0"/>
    <xf numFmtId="9" fontId="19" fillId="0" borderId="0" applyFill="0" applyBorder="0" applyAlignment="0" applyProtection="0"/>
    <xf numFmtId="0" fontId="42" fillId="0" borderId="8" applyNumberFormat="0" applyFont="0" applyFill="0" applyBorder="0" applyAlignment="0">
      <alignment horizontal="center"/>
    </xf>
    <xf numFmtId="0" fontId="43" fillId="0" borderId="0"/>
    <xf numFmtId="0" fontId="19" fillId="0" borderId="15" applyFill="0" applyAlignment="0"/>
    <xf numFmtId="9" fontId="19" fillId="0" borderId="0" applyFill="0" applyBorder="0" applyAlignment="0" applyProtection="0"/>
    <xf numFmtId="0" fontId="11" fillId="0" borderId="15"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15" applyNumberFormat="0" applyFill="0"/>
    <xf numFmtId="0" fontId="11" fillId="0" borderId="9" applyNumberFormat="0" applyFill="0"/>
    <xf numFmtId="0" fontId="11" fillId="0" borderId="15" applyNumberFormat="0" applyFill="0"/>
    <xf numFmtId="0" fontId="44" fillId="2" borderId="0"/>
    <xf numFmtId="0" fontId="44" fillId="3" borderId="0"/>
    <xf numFmtId="0" fontId="11" fillId="0" borderId="15" applyNumberFormat="0" applyFill="0"/>
    <xf numFmtId="0" fontId="44" fillId="2" borderId="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3" borderId="0"/>
    <xf numFmtId="0" fontId="11" fillId="3" borderId="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15" applyNumberFormat="0" applyAlignment="0"/>
    <xf numFmtId="0" fontId="11" fillId="0" borderId="9"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9"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15" applyNumberFormat="0" applyAlignment="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11" fillId="0" borderId="9" applyNumberFormat="0" applyFill="0"/>
    <xf numFmtId="0" fontId="44" fillId="2" borderId="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11" fillId="0" borderId="15" applyNumberFormat="0" applyFill="0"/>
    <xf numFmtId="0" fontId="44" fillId="3" borderId="0"/>
    <xf numFmtId="0" fontId="11" fillId="0" borderId="15" applyNumberFormat="0" applyFill="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9" fillId="0" borderId="0"/>
    <xf numFmtId="0" fontId="9" fillId="0" borderId="0"/>
    <xf numFmtId="0" fontId="45" fillId="2" borderId="0"/>
    <xf numFmtId="0" fontId="45" fillId="3" borderId="0"/>
    <xf numFmtId="0" fontId="45" fillId="3" borderId="0"/>
    <xf numFmtId="0" fontId="45" fillId="2" borderId="0"/>
    <xf numFmtId="0" fontId="11" fillId="3" borderId="0"/>
    <xf numFmtId="0" fontId="11" fillId="3" borderId="0"/>
    <xf numFmtId="0" fontId="45" fillId="3" borderId="0"/>
    <xf numFmtId="0" fontId="9" fillId="0" borderId="0"/>
    <xf numFmtId="0" fontId="46" fillId="0" borderId="0">
      <alignment wrapText="1"/>
    </xf>
    <xf numFmtId="0" fontId="46" fillId="0" borderId="0">
      <alignment wrapText="1"/>
    </xf>
    <xf numFmtId="0" fontId="11" fillId="0" borderId="0">
      <alignment wrapText="1"/>
    </xf>
    <xf numFmtId="0" fontId="11" fillId="0" borderId="0">
      <alignment wrapText="1"/>
    </xf>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171" fontId="47" fillId="0" borderId="2" applyNumberFormat="0" applyFont="0" applyBorder="0" applyAlignment="0">
      <alignment horizontal="center" vertical="center"/>
    </xf>
    <xf numFmtId="0" fontId="11" fillId="0" borderId="0"/>
    <xf numFmtId="0" fontId="18" fillId="0" borderId="0"/>
    <xf numFmtId="0" fontId="18" fillId="0" borderId="0"/>
    <xf numFmtId="0" fontId="11" fillId="0" borderId="0"/>
    <xf numFmtId="0" fontId="18" fillId="0" borderId="0"/>
    <xf numFmtId="0" fontId="48" fillId="0" borderId="0"/>
    <xf numFmtId="0" fontId="48" fillId="0" borderId="0"/>
    <xf numFmtId="0" fontId="48" fillId="0" borderId="0"/>
    <xf numFmtId="0" fontId="25"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201" fontId="15" fillId="0" borderId="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202" fontId="15" fillId="0" borderId="0" applyFill="0" applyBorder="0" applyAlignment="0" applyProtection="0"/>
    <xf numFmtId="0" fontId="49" fillId="0" borderId="0" applyFont="0" applyFill="0" applyBorder="0" applyAlignment="0" applyProtection="0"/>
    <xf numFmtId="203" fontId="50" fillId="0" borderId="0" applyFont="0" applyFill="0" applyBorder="0" applyAlignment="0" applyProtection="0"/>
    <xf numFmtId="0" fontId="51" fillId="0" borderId="0">
      <alignment horizontal="center" wrapText="1"/>
      <protection locked="0"/>
    </xf>
    <xf numFmtId="204" fontId="15" fillId="0" borderId="0" applyFill="0" applyBorder="0" applyAlignment="0" applyProtection="0"/>
    <xf numFmtId="0" fontId="15" fillId="0" borderId="0" applyFill="0" applyBorder="0" applyAlignment="0" applyProtection="0"/>
    <xf numFmtId="204" fontId="19" fillId="0" borderId="0" applyFill="0" applyBorder="0" applyAlignment="0" applyProtection="0"/>
    <xf numFmtId="205" fontId="15" fillId="0" borderId="0" applyFill="0" applyBorder="0" applyAlignment="0" applyProtection="0"/>
    <xf numFmtId="0" fontId="15" fillId="0" borderId="0" applyFill="0" applyBorder="0" applyAlignment="0" applyProtection="0"/>
    <xf numFmtId="205" fontId="19" fillId="0" borderId="0" applyFill="0" applyBorder="0" applyAlignment="0" applyProtection="0"/>
    <xf numFmtId="184" fontId="30" fillId="0" borderId="0" applyFont="0" applyFill="0" applyBorder="0" applyAlignment="0" applyProtection="0"/>
    <xf numFmtId="0" fontId="9" fillId="0" borderId="0"/>
    <xf numFmtId="0" fontId="9" fillId="0" borderId="0"/>
    <xf numFmtId="0" fontId="52" fillId="0" borderId="0"/>
    <xf numFmtId="0" fontId="9" fillId="0" borderId="0"/>
    <xf numFmtId="0" fontId="9" fillId="0" borderId="0"/>
    <xf numFmtId="0" fontId="17" fillId="0" borderId="0"/>
    <xf numFmtId="0" fontId="17" fillId="0" borderId="0"/>
    <xf numFmtId="0" fontId="48" fillId="0" borderId="0"/>
    <xf numFmtId="0" fontId="53" fillId="0" borderId="0" applyNumberFormat="0" applyFill="0" applyBorder="0" applyAlignment="0" applyProtection="0"/>
    <xf numFmtId="0" fontId="49" fillId="0" borderId="0"/>
    <xf numFmtId="0" fontId="33" fillId="0" borderId="0"/>
    <xf numFmtId="0" fontId="33" fillId="0" borderId="0"/>
    <xf numFmtId="0" fontId="33" fillId="0" borderId="0"/>
    <xf numFmtId="0" fontId="54" fillId="0" borderId="0"/>
    <xf numFmtId="0" fontId="49" fillId="0" borderId="0"/>
    <xf numFmtId="0" fontId="54" fillId="0" borderId="0"/>
    <xf numFmtId="0" fontId="55" fillId="0" borderId="0"/>
    <xf numFmtId="0" fontId="54" fillId="0" borderId="0"/>
    <xf numFmtId="206" fontId="11" fillId="0" borderId="0" applyFill="0" applyBorder="0" applyAlignment="0"/>
    <xf numFmtId="207" fontId="9" fillId="0" borderId="0" applyFill="0" applyBorder="0" applyAlignment="0"/>
    <xf numFmtId="208" fontId="9" fillId="0" borderId="0" applyFill="0" applyBorder="0" applyAlignment="0"/>
    <xf numFmtId="209" fontId="9" fillId="0" borderId="0" applyFill="0" applyBorder="0" applyAlignment="0"/>
    <xf numFmtId="210" fontId="9" fillId="0" borderId="0" applyFill="0" applyBorder="0" applyAlignment="0"/>
    <xf numFmtId="211" fontId="9" fillId="0" borderId="0" applyFill="0" applyBorder="0" applyAlignment="0"/>
    <xf numFmtId="212" fontId="9" fillId="0" borderId="0" applyFill="0" applyBorder="0" applyAlignment="0"/>
    <xf numFmtId="207" fontId="9" fillId="0" borderId="0" applyFill="0" applyBorder="0" applyAlignment="0"/>
    <xf numFmtId="0" fontId="56" fillId="0" borderId="0"/>
    <xf numFmtId="213" fontId="57" fillId="0" borderId="12" applyBorder="0"/>
    <xf numFmtId="213" fontId="58" fillId="0" borderId="9">
      <protection locked="0"/>
    </xf>
    <xf numFmtId="0" fontId="59" fillId="0" borderId="0" applyFill="0" applyBorder="0" applyProtection="0">
      <alignment horizontal="center"/>
      <protection locked="0"/>
    </xf>
    <xf numFmtId="214" fontId="29" fillId="0" borderId="0" applyFont="0" applyFill="0" applyBorder="0" applyAlignment="0" applyProtection="0"/>
    <xf numFmtId="215" fontId="60" fillId="0" borderId="9"/>
    <xf numFmtId="1" fontId="61" fillId="0" borderId="0" applyBorder="0"/>
    <xf numFmtId="0" fontId="62" fillId="0" borderId="3">
      <alignment horizontal="center"/>
    </xf>
    <xf numFmtId="216" fontId="63" fillId="0" borderId="0"/>
    <xf numFmtId="216" fontId="63" fillId="0" borderId="0"/>
    <xf numFmtId="216" fontId="63" fillId="0" borderId="0"/>
    <xf numFmtId="216" fontId="63" fillId="0" borderId="0"/>
    <xf numFmtId="216" fontId="63" fillId="0" borderId="0"/>
    <xf numFmtId="216" fontId="63" fillId="0" borderId="0"/>
    <xf numFmtId="216" fontId="63" fillId="0" borderId="0"/>
    <xf numFmtId="216" fontId="63" fillId="0" borderId="0"/>
    <xf numFmtId="217" fontId="9" fillId="0" borderId="0" applyFont="0" applyFill="0" applyBorder="0" applyAlignment="0" applyProtection="0"/>
    <xf numFmtId="218" fontId="15" fillId="0" borderId="0" applyFill="0" applyBorder="0" applyAlignment="0" applyProtection="0"/>
    <xf numFmtId="41" fontId="17" fillId="0" borderId="0" applyFont="0" applyFill="0" applyBorder="0" applyAlignment="0" applyProtection="0"/>
    <xf numFmtId="218" fontId="15" fillId="0" borderId="0" applyFill="0" applyBorder="0" applyAlignment="0" applyProtection="0"/>
    <xf numFmtId="165" fontId="35" fillId="0" borderId="0" applyFont="0" applyFill="0" applyBorder="0" applyAlignment="0" applyProtection="0"/>
    <xf numFmtId="218" fontId="15" fillId="0" borderId="0" applyFill="0" applyBorder="0" applyAlignment="0" applyProtection="0"/>
    <xf numFmtId="41" fontId="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19" fontId="64" fillId="0" borderId="0" applyFont="0" applyFill="0" applyBorder="0" applyAlignment="0" applyProtection="0"/>
    <xf numFmtId="211" fontId="15" fillId="0" borderId="0" applyFill="0" applyBorder="0" applyAlignment="0" applyProtection="0"/>
    <xf numFmtId="220" fontId="65" fillId="0" borderId="0" applyFont="0" applyFill="0" applyBorder="0" applyAlignment="0" applyProtection="0"/>
    <xf numFmtId="221" fontId="35" fillId="0" borderId="0" applyFont="0" applyFill="0" applyBorder="0" applyAlignment="0" applyProtection="0"/>
    <xf numFmtId="222" fontId="66" fillId="0" borderId="0" applyFont="0" applyFill="0" applyBorder="0" applyAlignment="0" applyProtection="0"/>
    <xf numFmtId="223" fontId="35" fillId="0" borderId="0" applyFont="0" applyFill="0" applyBorder="0" applyAlignment="0" applyProtection="0"/>
    <xf numFmtId="224" fontId="66" fillId="0" borderId="0" applyFont="0" applyFill="0" applyBorder="0" applyAlignment="0" applyProtection="0"/>
    <xf numFmtId="225" fontId="35"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22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227" fontId="68" fillId="0" borderId="0" applyFill="0" applyBorder="0" applyAlignment="0" applyProtection="0"/>
    <xf numFmtId="43" fontId="17" fillId="0" borderId="0" applyFont="0" applyFill="0" applyBorder="0" applyAlignment="0" applyProtection="0"/>
    <xf numFmtId="227" fontId="68" fillId="0" borderId="0" applyFill="0" applyBorder="0" applyAlignment="0" applyProtection="0"/>
    <xf numFmtId="228"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19" fontId="17" fillId="0" borderId="0" applyFont="0" applyFill="0" applyBorder="0" applyAlignment="0" applyProtection="0"/>
    <xf numFmtId="164" fontId="17" fillId="0" borderId="0" applyFont="0" applyFill="0" applyBorder="0" applyAlignment="0" applyProtection="0"/>
    <xf numFmtId="43" fontId="70" fillId="0" borderId="0" applyFont="0" applyFill="0" applyBorder="0" applyAlignment="0" applyProtection="0"/>
    <xf numFmtId="43" fontId="67"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72"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227" fontId="68" fillId="0" borderId="0" applyFill="0" applyBorder="0" applyAlignment="0" applyProtection="0"/>
    <xf numFmtId="18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227" fontId="68" fillId="0" borderId="0" applyFill="0" applyBorder="0" applyAlignment="0" applyProtection="0"/>
    <xf numFmtId="227" fontId="11" fillId="0" borderId="0" applyFill="0" applyBorder="0" applyAlignment="0" applyProtection="0"/>
    <xf numFmtId="230" fontId="48"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219" fontId="70" fillId="0" borderId="0" applyFont="0" applyFill="0" applyBorder="0" applyAlignment="0" applyProtection="0"/>
    <xf numFmtId="219" fontId="70" fillId="0" borderId="0" applyFont="0" applyFill="0" applyBorder="0" applyAlignment="0" applyProtection="0"/>
    <xf numFmtId="219"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19" fontId="70" fillId="0" borderId="0" applyFont="0" applyFill="0" applyBorder="0" applyAlignment="0" applyProtection="0"/>
    <xf numFmtId="219" fontId="70" fillId="0" borderId="0" applyFont="0" applyFill="0" applyBorder="0" applyAlignment="0" applyProtection="0"/>
    <xf numFmtId="219" fontId="70" fillId="0" borderId="0" applyFont="0" applyFill="0" applyBorder="0" applyAlignment="0" applyProtection="0"/>
    <xf numFmtId="43" fontId="70"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0" borderId="0" applyFill="0" applyBorder="0" applyAlignment="0" applyProtection="0"/>
    <xf numFmtId="43" fontId="5" fillId="0" borderId="0" applyFont="0" applyFill="0" applyBorder="0" applyAlignment="0" applyProtection="0"/>
    <xf numFmtId="0" fontId="9" fillId="0" borderId="0" applyFont="0" applyFill="0" applyBorder="0" applyAlignment="0" applyProtection="0"/>
    <xf numFmtId="0" fontId="68" fillId="0" borderId="0" applyFill="0" applyBorder="0" applyAlignment="0" applyProtection="0"/>
    <xf numFmtId="231" fontId="9" fillId="0" borderId="0" applyFont="0" applyFill="0" applyBorder="0" applyAlignment="0" applyProtection="0"/>
    <xf numFmtId="0" fontId="9" fillId="0" borderId="0" applyFont="0" applyFill="0" applyBorder="0" applyAlignment="0" applyProtection="0"/>
    <xf numFmtId="203" fontId="9" fillId="0" borderId="0" applyFont="0" applyFill="0" applyBorder="0" applyAlignment="0" applyProtection="0"/>
    <xf numFmtId="227" fontId="11" fillId="0" borderId="0" applyFill="0" applyBorder="0" applyAlignment="0" applyProtection="0"/>
    <xf numFmtId="43" fontId="9" fillId="0" borderId="0" applyFont="0" applyFill="0" applyBorder="0" applyAlignment="0" applyProtection="0"/>
    <xf numFmtId="227" fontId="68" fillId="0" borderId="0" applyFill="0" applyBorder="0" applyAlignment="0" applyProtection="0"/>
    <xf numFmtId="232" fontId="35" fillId="0" borderId="0" applyProtection="0"/>
    <xf numFmtId="230" fontId="48"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8" fontId="17" fillId="0" borderId="0" applyFont="0" applyFill="0" applyBorder="0" applyAlignment="0" applyProtection="0"/>
    <xf numFmtId="228" fontId="17" fillId="0" borderId="0" applyFont="0" applyFill="0" applyBorder="0" applyAlignment="0" applyProtection="0"/>
    <xf numFmtId="228"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0"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0" fontId="7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233"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7"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226" fontId="76" fillId="0" borderId="0" applyFont="0" applyFill="0" applyBorder="0" applyAlignment="0" applyProtection="0"/>
    <xf numFmtId="168" fontId="77" fillId="0" borderId="0" applyFont="0" applyFill="0" applyBorder="0" applyAlignment="0" applyProtection="0"/>
    <xf numFmtId="165" fontId="77" fillId="0" borderId="0" applyFont="0" applyFill="0" applyBorder="0" applyAlignment="0" applyProtection="0"/>
    <xf numFmtId="165" fontId="77" fillId="0" borderId="0" applyFont="0" applyFill="0" applyBorder="0" applyAlignment="0" applyProtection="0"/>
    <xf numFmtId="168" fontId="7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227" fontId="68" fillId="0" borderId="0" applyFill="0" applyBorder="0" applyAlignment="0" applyProtection="0"/>
    <xf numFmtId="178" fontId="7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7" fontId="68" fillId="0" borderId="0" applyFill="0" applyBorder="0" applyAlignment="0" applyProtection="0"/>
    <xf numFmtId="43" fontId="17" fillId="0" borderId="0" applyFont="0" applyFill="0" applyBorder="0" applyAlignment="0" applyProtection="0"/>
    <xf numFmtId="227" fontId="68" fillId="0" borderId="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79"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35" fontId="6" fillId="0" borderId="0"/>
    <xf numFmtId="3" fontId="15" fillId="0" borderId="0" applyFill="0" applyBorder="0" applyAlignment="0" applyProtection="0"/>
    <xf numFmtId="3" fontId="9" fillId="0" borderId="0" applyFont="0" applyFill="0" applyBorder="0" applyAlignment="0" applyProtection="0"/>
    <xf numFmtId="0" fontId="80" fillId="0" borderId="0" applyNumberFormat="0" applyFill="0" applyBorder="0" applyAlignment="0" applyProtection="0"/>
    <xf numFmtId="0" fontId="81" fillId="0" borderId="0" applyNumberFormat="0" applyAlignment="0">
      <alignment horizontal="left"/>
    </xf>
    <xf numFmtId="236" fontId="82" fillId="0" borderId="0" applyFill="0" applyBorder="0" applyProtection="0"/>
    <xf numFmtId="237" fontId="65" fillId="0" borderId="0" applyFont="0" applyFill="0" applyBorder="0" applyAlignment="0" applyProtection="0"/>
    <xf numFmtId="238" fontId="6" fillId="0" borderId="0" applyFill="0" applyBorder="0" applyProtection="0"/>
    <xf numFmtId="238" fontId="6" fillId="0" borderId="17" applyFill="0" applyProtection="0"/>
    <xf numFmtId="238" fontId="6" fillId="0" borderId="18" applyFill="0" applyProtection="0"/>
    <xf numFmtId="167" fontId="33" fillId="0" borderId="0" applyFont="0" applyFill="0" applyBorder="0" applyAlignment="0" applyProtection="0"/>
    <xf numFmtId="239" fontId="19" fillId="0" borderId="0" applyFill="0" applyBorder="0" applyAlignment="0" applyProtection="0"/>
    <xf numFmtId="240" fontId="19" fillId="0" borderId="0" applyFill="0" applyBorder="0" applyAlignment="0" applyProtection="0"/>
    <xf numFmtId="241" fontId="83" fillId="0" borderId="0">
      <protection locked="0"/>
    </xf>
    <xf numFmtId="242" fontId="83" fillId="0" borderId="0">
      <protection locked="0"/>
    </xf>
    <xf numFmtId="243" fontId="84" fillId="0" borderId="19">
      <protection locked="0"/>
    </xf>
    <xf numFmtId="244" fontId="83" fillId="0" borderId="0">
      <protection locked="0"/>
    </xf>
    <xf numFmtId="245" fontId="83" fillId="0" borderId="0">
      <protection locked="0"/>
    </xf>
    <xf numFmtId="244" fontId="83" fillId="0" borderId="0" applyNumberFormat="0">
      <protection locked="0"/>
    </xf>
    <xf numFmtId="244" fontId="83" fillId="0" borderId="0">
      <protection locked="0"/>
    </xf>
    <xf numFmtId="213" fontId="85" fillId="0" borderId="10"/>
    <xf numFmtId="246" fontId="85" fillId="0" borderId="10"/>
    <xf numFmtId="247" fontId="9" fillId="0" borderId="0" applyFont="0" applyFill="0" applyBorder="0" applyAlignment="0" applyProtection="0"/>
    <xf numFmtId="207" fontId="15" fillId="0" borderId="0" applyFill="0" applyBorder="0" applyAlignment="0" applyProtection="0"/>
    <xf numFmtId="248" fontId="66" fillId="0" borderId="0" applyFont="0" applyFill="0" applyBorder="0" applyAlignment="0" applyProtection="0"/>
    <xf numFmtId="249" fontId="35" fillId="0" borderId="0" applyFont="0" applyFill="0" applyBorder="0" applyAlignment="0" applyProtection="0"/>
    <xf numFmtId="250" fontId="66" fillId="0" borderId="0" applyFont="0" applyFill="0" applyBorder="0" applyAlignment="0" applyProtection="0"/>
    <xf numFmtId="251" fontId="35" fillId="0" borderId="0" applyFont="0" applyFill="0" applyBorder="0" applyAlignment="0" applyProtection="0"/>
    <xf numFmtId="252" fontId="66" fillId="0" borderId="0" applyFont="0" applyFill="0" applyBorder="0" applyAlignment="0" applyProtection="0"/>
    <xf numFmtId="253" fontId="3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1" fontId="15" fillId="0" borderId="0" applyFill="0" applyBorder="0" applyAlignment="0" applyProtection="0"/>
    <xf numFmtId="254" fontId="9" fillId="0" borderId="0" applyFont="0" applyFill="0" applyBorder="0" applyAlignment="0" applyProtection="0"/>
    <xf numFmtId="255" fontId="9" fillId="0" borderId="0"/>
    <xf numFmtId="213" fontId="14" fillId="0" borderId="10">
      <alignment horizontal="center"/>
      <protection hidden="1"/>
    </xf>
    <xf numFmtId="256" fontId="86" fillId="0" borderId="10">
      <alignment horizontal="center"/>
      <protection hidden="1"/>
    </xf>
    <xf numFmtId="2" fontId="14" fillId="0" borderId="10">
      <alignment horizontal="center"/>
      <protection hidden="1"/>
    </xf>
    <xf numFmtId="0" fontId="15" fillId="0" borderId="0" applyFill="0" applyBorder="0" applyAlignment="0" applyProtection="0"/>
    <xf numFmtId="0" fontId="9" fillId="0" borderId="0" applyFont="0" applyFill="0" applyBorder="0" applyAlignment="0" applyProtection="0"/>
    <xf numFmtId="14" fontId="87" fillId="0" borderId="0" applyFill="0" applyBorder="0" applyAlignment="0"/>
    <xf numFmtId="0" fontId="9" fillId="0" borderId="0" applyFont="0" applyFill="0" applyBorder="0" applyAlignment="0" applyProtection="0"/>
    <xf numFmtId="43" fontId="88" fillId="0" borderId="0" applyFont="0" applyFill="0" applyBorder="0" applyAlignment="0" applyProtection="0"/>
    <xf numFmtId="257" fontId="6" fillId="0" borderId="0" applyFill="0" applyBorder="0" applyProtection="0"/>
    <xf numFmtId="257" fontId="6" fillId="0" borderId="17" applyFill="0" applyProtection="0"/>
    <xf numFmtId="257" fontId="6" fillId="0" borderId="18" applyFill="0" applyProtection="0"/>
    <xf numFmtId="258" fontId="15" fillId="0" borderId="0" applyFill="0" applyBorder="0" applyProtection="0">
      <alignment vertical="center"/>
    </xf>
    <xf numFmtId="259" fontId="9" fillId="0" borderId="20">
      <alignment vertical="center"/>
    </xf>
    <xf numFmtId="260" fontId="15" fillId="0" borderId="0" applyFill="0" applyBorder="0" applyAlignment="0" applyProtection="0"/>
    <xf numFmtId="261" fontId="15" fillId="0" borderId="0" applyFill="0" applyBorder="0" applyAlignment="0" applyProtection="0"/>
    <xf numFmtId="262" fontId="33" fillId="0" borderId="0" applyFont="0" applyFill="0" applyBorder="0" applyAlignment="0" applyProtection="0"/>
    <xf numFmtId="175" fontId="19" fillId="0" borderId="0" applyFill="0" applyBorder="0" applyAlignment="0" applyProtection="0"/>
    <xf numFmtId="169" fontId="33" fillId="0" borderId="0" applyFont="0" applyFill="0" applyBorder="0" applyAlignment="0" applyProtection="0"/>
    <xf numFmtId="263" fontId="9" fillId="0" borderId="0"/>
    <xf numFmtId="0" fontId="89" fillId="0" borderId="0">
      <alignment vertical="top" wrapText="1"/>
    </xf>
    <xf numFmtId="41" fontId="90"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3" fontId="11" fillId="0" borderId="0" applyFont="0" applyBorder="0" applyAlignment="0"/>
    <xf numFmtId="3" fontId="19" fillId="0" borderId="0" applyBorder="0" applyAlignment="0"/>
    <xf numFmtId="211" fontId="9" fillId="0" borderId="0" applyFill="0" applyBorder="0" applyAlignment="0"/>
    <xf numFmtId="207" fontId="9" fillId="0" borderId="0" applyFill="0" applyBorder="0" applyAlignment="0"/>
    <xf numFmtId="211" fontId="9" fillId="0" borderId="0" applyFill="0" applyBorder="0" applyAlignment="0"/>
    <xf numFmtId="212" fontId="9" fillId="0" borderId="0" applyFill="0" applyBorder="0" applyAlignment="0"/>
    <xf numFmtId="207" fontId="9" fillId="0" borderId="0" applyFill="0" applyBorder="0" applyAlignment="0"/>
    <xf numFmtId="0" fontId="91" fillId="0" borderId="0" applyNumberFormat="0" applyAlignment="0">
      <alignment horizontal="left"/>
    </xf>
    <xf numFmtId="264" fontId="15" fillId="0" borderId="0" applyFill="0" applyBorder="0" applyAlignment="0" applyProtection="0"/>
    <xf numFmtId="3" fontId="11" fillId="0" borderId="0" applyFont="0" applyBorder="0" applyAlignment="0"/>
    <xf numFmtId="3" fontId="19" fillId="0" borderId="0" applyBorder="0" applyAlignment="0"/>
    <xf numFmtId="0" fontId="9" fillId="0" borderId="0"/>
    <xf numFmtId="2" fontId="15" fillId="0" borderId="0" applyFill="0" applyBorder="0" applyAlignment="0" applyProtection="0"/>
    <xf numFmtId="2" fontId="9"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65" fontId="98" fillId="0" borderId="21" applyNumberFormat="0" applyFill="0" applyBorder="0" applyAlignment="0" applyProtection="0"/>
    <xf numFmtId="0" fontId="99" fillId="0" borderId="0" applyNumberFormat="0" applyFill="0" applyBorder="0" applyAlignment="0" applyProtection="0"/>
    <xf numFmtId="0" fontId="100" fillId="2" borderId="0" applyNumberFormat="0" applyBorder="0" applyAlignment="0" applyProtection="0"/>
    <xf numFmtId="0" fontId="101" fillId="0" borderId="8" applyNumberFormat="0" applyFill="0" applyBorder="0" applyAlignment="0" applyProtection="0">
      <alignment horizontal="center" vertical="center"/>
    </xf>
    <xf numFmtId="0" fontId="15" fillId="0" borderId="0" applyNumberFormat="0" applyBorder="0" applyAlignment="0"/>
    <xf numFmtId="0" fontId="102" fillId="14" borderId="0"/>
    <xf numFmtId="49" fontId="103" fillId="0" borderId="0">
      <alignment vertical="center" wrapText="1" shrinkToFit="1"/>
    </xf>
    <xf numFmtId="0" fontId="26" fillId="0" borderId="22" applyNumberFormat="0" applyAlignment="0" applyProtection="0"/>
    <xf numFmtId="0" fontId="26" fillId="0" borderId="23" applyNumberFormat="0" applyAlignment="0" applyProtection="0">
      <alignment horizontal="left" vertical="center"/>
    </xf>
    <xf numFmtId="0" fontId="26" fillId="0" borderId="13">
      <alignment horizontal="left" vertical="center"/>
    </xf>
    <xf numFmtId="0" fontId="26" fillId="0" borderId="24">
      <alignment horizontal="left" vertical="center"/>
    </xf>
    <xf numFmtId="14" fontId="56" fillId="15" borderId="25">
      <alignment horizontal="center" vertical="center" wrapText="1"/>
    </xf>
    <xf numFmtId="0" fontId="59" fillId="0" borderId="0" applyFill="0" applyAlignment="0" applyProtection="0">
      <protection locked="0"/>
    </xf>
    <xf numFmtId="0" fontId="59" fillId="0" borderId="2" applyFill="0" applyAlignment="0" applyProtection="0">
      <protection locked="0"/>
    </xf>
    <xf numFmtId="0" fontId="104" fillId="0" borderId="0" applyProtection="0"/>
    <xf numFmtId="0" fontId="9" fillId="0" borderId="0"/>
    <xf numFmtId="207" fontId="11" fillId="0" borderId="0">
      <protection locked="0"/>
    </xf>
    <xf numFmtId="0" fontId="26" fillId="0" borderId="0" applyProtection="0"/>
    <xf numFmtId="0" fontId="105" fillId="0" borderId="25">
      <alignment horizontal="center"/>
    </xf>
    <xf numFmtId="0" fontId="105" fillId="0" borderId="0">
      <alignment horizontal="center"/>
    </xf>
    <xf numFmtId="0" fontId="106" fillId="16" borderId="16" applyNumberFormat="0" applyAlignment="0"/>
    <xf numFmtId="49" fontId="107" fillId="0" borderId="16">
      <alignment vertical="center"/>
    </xf>
    <xf numFmtId="196" fontId="29" fillId="0" borderId="0" applyFont="0" applyFill="0" applyBorder="0" applyAlignment="0" applyProtection="0"/>
    <xf numFmtId="0" fontId="108" fillId="0" borderId="0"/>
    <xf numFmtId="0" fontId="109" fillId="0" borderId="0"/>
    <xf numFmtId="0" fontId="110" fillId="0" borderId="0" applyFont="0" applyFill="0" applyBorder="0" applyAlignment="0" applyProtection="0"/>
    <xf numFmtId="0" fontId="19" fillId="0" borderId="0" applyFill="0" applyBorder="0" applyAlignment="0" applyProtection="0"/>
    <xf numFmtId="0" fontId="110" fillId="0" borderId="0" applyFont="0" applyFill="0" applyBorder="0" applyAlignment="0" applyProtection="0"/>
    <xf numFmtId="0" fontId="100" fillId="17" borderId="0" applyNumberFormat="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 fillId="0" borderId="0"/>
    <xf numFmtId="0" fontId="51" fillId="0" borderId="26">
      <alignment horizontal="centerContinuous"/>
    </xf>
    <xf numFmtId="0" fontId="19" fillId="0" borderId="0"/>
    <xf numFmtId="0" fontId="5" fillId="0" borderId="0"/>
    <xf numFmtId="0" fontId="10" fillId="0" borderId="0"/>
    <xf numFmtId="0" fontId="19" fillId="0" borderId="0"/>
    <xf numFmtId="211" fontId="9" fillId="0" borderId="0" applyFill="0" applyBorder="0" applyAlignment="0"/>
    <xf numFmtId="207" fontId="9" fillId="0" borderId="0" applyFill="0" applyBorder="0" applyAlignment="0"/>
    <xf numFmtId="211" fontId="9" fillId="0" borderId="0" applyFill="0" applyBorder="0" applyAlignment="0"/>
    <xf numFmtId="212" fontId="9" fillId="0" borderId="0" applyFill="0" applyBorder="0" applyAlignment="0"/>
    <xf numFmtId="207" fontId="9" fillId="0" borderId="0" applyFill="0" applyBorder="0" applyAlignment="0"/>
    <xf numFmtId="49" fontId="18" fillId="0" borderId="8" applyBorder="0" applyAlignment="0" applyProtection="0">
      <alignment horizontal="left" vertical="center"/>
    </xf>
    <xf numFmtId="3" fontId="114" fillId="0" borderId="6" applyNumberFormat="0" applyAlignment="0">
      <alignment horizontal="center" vertical="center"/>
    </xf>
    <xf numFmtId="3" fontId="115" fillId="0" borderId="6" applyNumberFormat="0" applyAlignment="0">
      <alignment horizontal="center" vertical="center"/>
    </xf>
    <xf numFmtId="3" fontId="106" fillId="0" borderId="6" applyNumberFormat="0" applyAlignment="0">
      <alignment horizontal="center" vertical="center"/>
    </xf>
    <xf numFmtId="213" fontId="100" fillId="0" borderId="12" applyFont="0"/>
    <xf numFmtId="3" fontId="9" fillId="0" borderId="27"/>
    <xf numFmtId="38" fontId="19" fillId="0" borderId="0" applyFont="0" applyFill="0" applyBorder="0" applyAlignment="0" applyProtection="0"/>
    <xf numFmtId="4" fontId="116" fillId="0" borderId="0" applyFont="0" applyFill="0" applyBorder="0" applyAlignment="0" applyProtection="0"/>
    <xf numFmtId="38" fontId="15" fillId="0" borderId="0" applyFill="0" applyBorder="0" applyAlignment="0" applyProtection="0"/>
    <xf numFmtId="40" fontId="15" fillId="0" borderId="0" applyFill="0" applyBorder="0" applyAlignment="0" applyProtection="0"/>
    <xf numFmtId="266" fontId="18" fillId="0" borderId="8" applyFont="0" applyFill="0" applyBorder="0" applyAlignment="0" applyProtection="0">
      <alignment horizontal="right" vertical="center"/>
      <protection locked="0"/>
    </xf>
    <xf numFmtId="0" fontId="59" fillId="0" borderId="28"/>
    <xf numFmtId="267" fontId="117" fillId="0" borderId="29"/>
    <xf numFmtId="198" fontId="15" fillId="0" borderId="0" applyFill="0" applyBorder="0" applyAlignment="0" applyProtection="0"/>
    <xf numFmtId="204" fontId="15" fillId="0" borderId="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5" fillId="0" borderId="0" applyNumberFormat="0" applyFill="0" applyAlignment="0"/>
    <xf numFmtId="0" fontId="10" fillId="0" borderId="0" applyNumberFormat="0" applyFont="0" applyFill="0" applyAlignment="0"/>
    <xf numFmtId="0" fontId="10" fillId="0" borderId="0" applyNumberFormat="0" applyFont="0" applyFill="0" applyAlignment="0"/>
    <xf numFmtId="0" fontId="10" fillId="0" borderId="0" applyNumberFormat="0" applyFont="0" applyFill="0" applyAlignment="0"/>
    <xf numFmtId="0" fontId="15" fillId="0" borderId="0" applyNumberFormat="0" applyFill="0" applyAlignment="0"/>
    <xf numFmtId="0" fontId="10" fillId="0" borderId="0" applyNumberFormat="0" applyFont="0" applyFill="0" applyAlignment="0"/>
    <xf numFmtId="0" fontId="10" fillId="0" borderId="0" applyNumberFormat="0" applyFont="0" applyFill="0" applyAlignment="0"/>
    <xf numFmtId="0" fontId="17" fillId="0" borderId="0" applyNumberFormat="0" applyFill="0" applyAlignment="0"/>
    <xf numFmtId="0" fontId="17" fillId="0" borderId="0" applyNumberFormat="0" applyFill="0" applyAlignment="0"/>
    <xf numFmtId="0" fontId="17" fillId="0" borderId="0" applyNumberFormat="0" applyFill="0" applyAlignment="0"/>
    <xf numFmtId="0" fontId="17" fillId="0" borderId="0"/>
    <xf numFmtId="0" fontId="17" fillId="0" borderId="0" applyNumberFormat="0" applyFill="0" applyAlignment="0"/>
    <xf numFmtId="0" fontId="17" fillId="0" borderId="0" applyNumberFormat="0" applyFill="0" applyAlignment="0"/>
    <xf numFmtId="0" fontId="17" fillId="0" borderId="0" applyNumberFormat="0" applyFill="0" applyAlignment="0"/>
    <xf numFmtId="0" fontId="17" fillId="0" borderId="0" applyNumberFormat="0" applyFill="0" applyAlignment="0"/>
    <xf numFmtId="0" fontId="17" fillId="0" borderId="0" applyNumberFormat="0" applyFill="0" applyAlignment="0"/>
    <xf numFmtId="0" fontId="17" fillId="0" borderId="0" applyNumberFormat="0" applyFill="0" applyAlignment="0"/>
    <xf numFmtId="0" fontId="17" fillId="0" borderId="0" applyNumberFormat="0" applyFill="0" applyAlignment="0"/>
    <xf numFmtId="0" fontId="9" fillId="0" borderId="0" applyNumberFormat="0" applyFill="0" applyAlignment="0"/>
    <xf numFmtId="0" fontId="15" fillId="0" borderId="0" applyNumberFormat="0" applyFill="0" applyAlignment="0"/>
    <xf numFmtId="0" fontId="15" fillId="0" borderId="0" applyNumberFormat="0" applyFill="0" applyAlignment="0"/>
    <xf numFmtId="0" fontId="9" fillId="0" borderId="0"/>
    <xf numFmtId="0" fontId="9" fillId="0" borderId="0" applyNumberFormat="0" applyFill="0" applyAlignment="0"/>
    <xf numFmtId="0" fontId="15" fillId="0" borderId="0" applyNumberFormat="0" applyFill="0" applyAlignment="0"/>
    <xf numFmtId="0" fontId="10" fillId="0" borderId="0" applyNumberFormat="0" applyFont="0" applyFill="0" applyAlignment="0"/>
    <xf numFmtId="0" fontId="15" fillId="0" borderId="0" applyNumberFormat="0" applyFill="0" applyAlignment="0"/>
    <xf numFmtId="0" fontId="9" fillId="0" borderId="0"/>
    <xf numFmtId="0" fontId="10" fillId="0" borderId="0" applyNumberFormat="0" applyFont="0" applyFill="0" applyAlignment="0"/>
    <xf numFmtId="0" fontId="85" fillId="0" borderId="0">
      <alignment horizontal="justify" vertical="top"/>
    </xf>
    <xf numFmtId="0" fontId="33" fillId="0" borderId="1"/>
    <xf numFmtId="0" fontId="6" fillId="0" borderId="0"/>
    <xf numFmtId="37" fontId="118" fillId="0" borderId="0"/>
    <xf numFmtId="0" fontId="15" fillId="0" borderId="0" applyNumberFormat="0" applyFill="0" applyBorder="0" applyAlignment="0"/>
    <xf numFmtId="268" fontId="11" fillId="0" borderId="0"/>
    <xf numFmtId="0" fontId="9" fillId="0" borderId="0"/>
    <xf numFmtId="0" fontId="9" fillId="0" borderId="0"/>
    <xf numFmtId="269" fontId="11" fillId="0" borderId="0"/>
    <xf numFmtId="268" fontId="11" fillId="0" borderId="0"/>
    <xf numFmtId="0" fontId="36" fillId="0" borderId="0"/>
    <xf numFmtId="0" fontId="42" fillId="0" borderId="0"/>
    <xf numFmtId="0" fontId="17" fillId="0" borderId="0"/>
    <xf numFmtId="0" fontId="17" fillId="0" borderId="0"/>
    <xf numFmtId="0" fontId="9" fillId="0" borderId="0"/>
    <xf numFmtId="0" fontId="17" fillId="0" borderId="0"/>
    <xf numFmtId="0" fontId="4" fillId="0" borderId="0"/>
    <xf numFmtId="0" fontId="119" fillId="0" borderId="0"/>
    <xf numFmtId="0" fontId="4" fillId="0" borderId="0"/>
    <xf numFmtId="0" fontId="75" fillId="0" borderId="0"/>
    <xf numFmtId="0" fontId="75" fillId="0" borderId="0"/>
    <xf numFmtId="0" fontId="120" fillId="0" borderId="0"/>
    <xf numFmtId="0" fontId="75" fillId="0" borderId="0"/>
    <xf numFmtId="0" fontId="120" fillId="0" borderId="0"/>
    <xf numFmtId="0" fontId="4" fillId="0" borderId="0"/>
    <xf numFmtId="0" fontId="17" fillId="0" borderId="0"/>
    <xf numFmtId="0" fontId="4" fillId="0" borderId="0"/>
    <xf numFmtId="0" fontId="9" fillId="0" borderId="0"/>
    <xf numFmtId="0" fontId="5" fillId="0" borderId="0"/>
    <xf numFmtId="0" fontId="4" fillId="0" borderId="0"/>
    <xf numFmtId="0" fontId="4" fillId="0" borderId="0"/>
    <xf numFmtId="0" fontId="4" fillId="0" borderId="0"/>
    <xf numFmtId="0" fontId="75" fillId="0" borderId="0"/>
    <xf numFmtId="0" fontId="75" fillId="0" borderId="0"/>
    <xf numFmtId="0" fontId="4" fillId="0" borderId="0"/>
    <xf numFmtId="0" fontId="121" fillId="0" borderId="0"/>
    <xf numFmtId="0" fontId="75" fillId="0" borderId="0"/>
    <xf numFmtId="0" fontId="9" fillId="0" borderId="0"/>
    <xf numFmtId="0" fontId="122" fillId="0" borderId="0"/>
    <xf numFmtId="0" fontId="123" fillId="0" borderId="0"/>
    <xf numFmtId="0" fontId="17" fillId="0" borderId="0"/>
    <xf numFmtId="0" fontId="5" fillId="0" borderId="0"/>
    <xf numFmtId="0" fontId="124" fillId="0" borderId="0"/>
    <xf numFmtId="0" fontId="9" fillId="0" borderId="0"/>
    <xf numFmtId="0" fontId="122" fillId="0" borderId="0"/>
    <xf numFmtId="0" fontId="17" fillId="0" borderId="0"/>
    <xf numFmtId="0" fontId="17" fillId="0" borderId="0"/>
    <xf numFmtId="0" fontId="4" fillId="0" borderId="0"/>
    <xf numFmtId="0" fontId="125" fillId="0" borderId="0"/>
    <xf numFmtId="0" fontId="17" fillId="0" borderId="0"/>
    <xf numFmtId="0" fontId="17" fillId="0" borderId="0"/>
    <xf numFmtId="0" fontId="9" fillId="0" borderId="0"/>
    <xf numFmtId="0" fontId="67" fillId="0" borderId="0"/>
    <xf numFmtId="0" fontId="67" fillId="0" borderId="0"/>
    <xf numFmtId="0" fontId="4" fillId="0" borderId="0"/>
    <xf numFmtId="0" fontId="125" fillId="0" borderId="0"/>
    <xf numFmtId="0" fontId="74" fillId="0" borderId="0"/>
    <xf numFmtId="0" fontId="5" fillId="0" borderId="0"/>
    <xf numFmtId="0" fontId="17" fillId="0" borderId="0"/>
    <xf numFmtId="0" fontId="8" fillId="0" borderId="0"/>
    <xf numFmtId="0" fontId="17" fillId="0" borderId="0"/>
    <xf numFmtId="0" fontId="20" fillId="0" borderId="0"/>
    <xf numFmtId="0" fontId="5" fillId="0" borderId="0"/>
    <xf numFmtId="0" fontId="126" fillId="0" borderId="0"/>
    <xf numFmtId="0" fontId="20" fillId="0" borderId="0"/>
    <xf numFmtId="0" fontId="5" fillId="0" borderId="0"/>
    <xf numFmtId="0" fontId="5" fillId="0" borderId="0"/>
    <xf numFmtId="0" fontId="9" fillId="0" borderId="0"/>
    <xf numFmtId="0" fontId="9" fillId="0" borderId="0"/>
    <xf numFmtId="0" fontId="4" fillId="0" borderId="0"/>
    <xf numFmtId="0" fontId="9" fillId="0" borderId="0"/>
    <xf numFmtId="0" fontId="17" fillId="0" borderId="0"/>
    <xf numFmtId="0" fontId="48" fillId="0" borderId="0"/>
    <xf numFmtId="0" fontId="4" fillId="0" borderId="0"/>
    <xf numFmtId="0" fontId="17" fillId="0" borderId="0"/>
    <xf numFmtId="0" fontId="17" fillId="0" borderId="0"/>
    <xf numFmtId="0" fontId="17" fillId="0" borderId="0"/>
    <xf numFmtId="0" fontId="9" fillId="0" borderId="0"/>
    <xf numFmtId="0" fontId="9" fillId="0" borderId="0"/>
    <xf numFmtId="0" fontId="17" fillId="0" borderId="0"/>
    <xf numFmtId="0" fontId="69" fillId="0" borderId="0"/>
    <xf numFmtId="0" fontId="11" fillId="0" borderId="0"/>
    <xf numFmtId="0" fontId="9" fillId="0" borderId="0"/>
    <xf numFmtId="0" fontId="17" fillId="0" borderId="0"/>
    <xf numFmtId="0" fontId="4" fillId="0" borderId="0"/>
    <xf numFmtId="0" fontId="17" fillId="0" borderId="0"/>
    <xf numFmtId="0" fontId="73" fillId="0" borderId="0"/>
    <xf numFmtId="0" fontId="17" fillId="0" borderId="0"/>
    <xf numFmtId="0" fontId="9" fillId="0" borderId="0"/>
    <xf numFmtId="0" fontId="4" fillId="0" borderId="0"/>
    <xf numFmtId="0" fontId="4" fillId="0" borderId="0"/>
    <xf numFmtId="0" fontId="9" fillId="0" borderId="0"/>
    <xf numFmtId="0" fontId="4" fillId="0" borderId="0"/>
    <xf numFmtId="0" fontId="17" fillId="0" borderId="0"/>
    <xf numFmtId="0" fontId="4" fillId="0" borderId="0"/>
    <xf numFmtId="0" fontId="4" fillId="0" borderId="0"/>
    <xf numFmtId="0" fontId="4" fillId="0" borderId="0"/>
    <xf numFmtId="0" fontId="71" fillId="0" borderId="0"/>
    <xf numFmtId="0" fontId="69" fillId="0" borderId="0"/>
    <xf numFmtId="0" fontId="9" fillId="0" borderId="0"/>
    <xf numFmtId="0" fontId="17" fillId="0" borderId="0"/>
    <xf numFmtId="0" fontId="48" fillId="0" borderId="0" applyProtection="0"/>
    <xf numFmtId="0" fontId="11" fillId="0" borderId="0"/>
    <xf numFmtId="0" fontId="17" fillId="0" borderId="0"/>
    <xf numFmtId="0" fontId="9" fillId="0" borderId="0"/>
    <xf numFmtId="0" fontId="9" fillId="0" borderId="0"/>
    <xf numFmtId="0" fontId="17" fillId="0" borderId="0"/>
    <xf numFmtId="0" fontId="48" fillId="0" borderId="0" applyProtection="0"/>
    <xf numFmtId="0" fontId="48" fillId="0" borderId="0"/>
    <xf numFmtId="0" fontId="127" fillId="0" borderId="0"/>
    <xf numFmtId="0" fontId="5" fillId="0" borderId="0"/>
    <xf numFmtId="0" fontId="5" fillId="0" borderId="0"/>
    <xf numFmtId="0" fontId="9" fillId="0" borderId="0"/>
    <xf numFmtId="0" fontId="11" fillId="0" borderId="0"/>
    <xf numFmtId="0" fontId="11" fillId="0" borderId="0"/>
    <xf numFmtId="0" fontId="11" fillId="0" borderId="0"/>
    <xf numFmtId="0" fontId="11" fillId="0" borderId="0"/>
    <xf numFmtId="0" fontId="70" fillId="0" borderId="0"/>
    <xf numFmtId="0" fontId="11" fillId="0" borderId="0"/>
    <xf numFmtId="0" fontId="9" fillId="0" borderId="0"/>
    <xf numFmtId="0" fontId="5" fillId="0" borderId="0"/>
    <xf numFmtId="0" fontId="9" fillId="0" borderId="0"/>
    <xf numFmtId="0" fontId="5" fillId="0" borderId="0"/>
    <xf numFmtId="0" fontId="74" fillId="0" borderId="0"/>
    <xf numFmtId="0" fontId="4" fillId="0" borderId="0"/>
    <xf numFmtId="0" fontId="125" fillId="0" borderId="0"/>
    <xf numFmtId="0" fontId="9" fillId="0" borderId="0"/>
    <xf numFmtId="0" fontId="9" fillId="0" borderId="0"/>
    <xf numFmtId="0" fontId="9" fillId="0" borderId="0"/>
    <xf numFmtId="0" fontId="5" fillId="0" borderId="0"/>
    <xf numFmtId="0" fontId="5" fillId="0" borderId="0"/>
    <xf numFmtId="0" fontId="9" fillId="0" borderId="0"/>
    <xf numFmtId="0" fontId="15" fillId="0" borderId="0"/>
    <xf numFmtId="0" fontId="17" fillId="0" borderId="0"/>
    <xf numFmtId="0" fontId="15" fillId="0" borderId="0"/>
    <xf numFmtId="0" fontId="77" fillId="0" borderId="0"/>
    <xf numFmtId="0" fontId="11" fillId="0" borderId="0"/>
    <xf numFmtId="0" fontId="4" fillId="0" borderId="0"/>
    <xf numFmtId="0" fontId="15" fillId="0" borderId="0"/>
    <xf numFmtId="0" fontId="70" fillId="0" borderId="0"/>
    <xf numFmtId="0" fontId="128" fillId="0" borderId="0" applyNumberFormat="0" applyFill="0" applyBorder="0" applyProtection="0">
      <alignment vertical="top"/>
    </xf>
    <xf numFmtId="0" fontId="128" fillId="0" borderId="0" applyNumberFormat="0" applyFill="0" applyBorder="0" applyProtection="0">
      <alignment vertical="top"/>
    </xf>
    <xf numFmtId="0" fontId="70"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5" fillId="0" borderId="0"/>
    <xf numFmtId="0" fontId="11"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0" borderId="0"/>
    <xf numFmtId="0" fontId="17" fillId="0" borderId="0"/>
    <xf numFmtId="0" fontId="17" fillId="0" borderId="0"/>
    <xf numFmtId="0" fontId="9" fillId="0" borderId="0"/>
    <xf numFmtId="0" fontId="10" fillId="0" borderId="0"/>
    <xf numFmtId="0" fontId="9" fillId="0" borderId="0"/>
    <xf numFmtId="0" fontId="17" fillId="0" borderId="0"/>
    <xf numFmtId="0" fontId="9" fillId="0" borderId="0"/>
    <xf numFmtId="0" fontId="9" fillId="0" borderId="0"/>
    <xf numFmtId="0" fontId="88" fillId="0" borderId="0"/>
    <xf numFmtId="0" fontId="88" fillId="0" borderId="0"/>
    <xf numFmtId="0" fontId="88" fillId="0" borderId="0"/>
    <xf numFmtId="0" fontId="17" fillId="0" borderId="0"/>
    <xf numFmtId="0" fontId="10" fillId="0" borderId="0"/>
    <xf numFmtId="0" fontId="9" fillId="0" borderId="0"/>
    <xf numFmtId="0" fontId="4" fillId="0" borderId="0"/>
    <xf numFmtId="0" fontId="9" fillId="0" borderId="0"/>
    <xf numFmtId="0" fontId="9" fillId="0" borderId="0"/>
    <xf numFmtId="0" fontId="9" fillId="0" borderId="0"/>
    <xf numFmtId="0" fontId="124" fillId="0" borderId="0"/>
    <xf numFmtId="0" fontId="4" fillId="0" borderId="0"/>
    <xf numFmtId="0" fontId="4" fillId="0" borderId="0"/>
    <xf numFmtId="0" fontId="4" fillId="0" borderId="0"/>
    <xf numFmtId="0" fontId="11" fillId="0" borderId="0"/>
    <xf numFmtId="0" fontId="116" fillId="18" borderId="0"/>
    <xf numFmtId="0" fontId="90" fillId="0" borderId="0"/>
    <xf numFmtId="0" fontId="18" fillId="0" borderId="0"/>
    <xf numFmtId="3" fontId="15" fillId="0" borderId="0" applyFill="0" applyBorder="0" applyAlignment="0" applyProtection="0"/>
    <xf numFmtId="164" fontId="37" fillId="0" borderId="0" applyFon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15" fillId="0" borderId="0" applyFill="0" applyBorder="0" applyAlignment="0" applyProtection="0"/>
    <xf numFmtId="0" fontId="6" fillId="0" borderId="0"/>
    <xf numFmtId="0" fontId="129" fillId="19" borderId="0"/>
    <xf numFmtId="270" fontId="9" fillId="0" borderId="0" applyFont="0" applyFill="0" applyBorder="0" applyAlignment="0" applyProtection="0"/>
    <xf numFmtId="14" fontId="51" fillId="0" borderId="0">
      <alignment horizontal="center" wrapText="1"/>
      <protection locked="0"/>
    </xf>
    <xf numFmtId="271" fontId="59" fillId="0" borderId="0" applyFont="0" applyFill="0" applyBorder="0" applyAlignment="0" applyProtection="0"/>
    <xf numFmtId="272" fontId="65" fillId="0" borderId="0" applyFont="0" applyFill="0" applyBorder="0" applyAlignment="0" applyProtection="0"/>
    <xf numFmtId="273" fontId="66" fillId="0" borderId="0" applyFont="0" applyFill="0" applyBorder="0" applyAlignment="0" applyProtection="0"/>
    <xf numFmtId="274" fontId="9" fillId="0" borderId="0" applyFont="0" applyFill="0" applyBorder="0" applyAlignment="0" applyProtection="0"/>
    <xf numFmtId="210" fontId="15" fillId="0" borderId="0" applyFill="0" applyBorder="0" applyAlignment="0" applyProtection="0"/>
    <xf numFmtId="275" fontId="15" fillId="0" borderId="0" applyFill="0" applyBorder="0" applyAlignment="0" applyProtection="0"/>
    <xf numFmtId="10" fontId="15" fillId="0" borderId="0" applyFill="0" applyBorder="0" applyAlignment="0" applyProtection="0"/>
    <xf numFmtId="276" fontId="66" fillId="0" borderId="0" applyFont="0" applyFill="0" applyBorder="0" applyAlignment="0" applyProtection="0"/>
    <xf numFmtId="277" fontId="65" fillId="0" borderId="0" applyFont="0" applyFill="0" applyBorder="0" applyAlignment="0" applyProtection="0"/>
    <xf numFmtId="278" fontId="66" fillId="0" borderId="0" applyFont="0" applyFill="0" applyBorder="0" applyAlignment="0" applyProtection="0"/>
    <xf numFmtId="279" fontId="65" fillId="0" borderId="0" applyFont="0" applyFill="0" applyBorder="0" applyAlignment="0" applyProtection="0"/>
    <xf numFmtId="280" fontId="66" fillId="0" borderId="0" applyFont="0" applyFill="0" applyBorder="0" applyAlignment="0" applyProtection="0"/>
    <xf numFmtId="281" fontId="65" fillId="0" borderId="0" applyFont="0" applyFill="0" applyBorder="0" applyAlignment="0" applyProtection="0"/>
    <xf numFmtId="9" fontId="15" fillId="0" borderId="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0" fontId="9" fillId="0" borderId="0"/>
    <xf numFmtId="9" fontId="17" fillId="0" borderId="0" applyFont="0" applyFill="0" applyBorder="0" applyAlignment="0" applyProtection="0"/>
    <xf numFmtId="211" fontId="9" fillId="0" borderId="0" applyFill="0" applyBorder="0" applyAlignment="0"/>
    <xf numFmtId="207" fontId="9" fillId="0" borderId="0" applyFill="0" applyBorder="0" applyAlignment="0"/>
    <xf numFmtId="211" fontId="9" fillId="0" borderId="0" applyFill="0" applyBorder="0" applyAlignment="0"/>
    <xf numFmtId="212" fontId="9" fillId="0" borderId="0" applyFill="0" applyBorder="0" applyAlignment="0"/>
    <xf numFmtId="207" fontId="9" fillId="0" borderId="0" applyFill="0" applyBorder="0" applyAlignment="0"/>
    <xf numFmtId="0" fontId="10" fillId="0" borderId="0"/>
    <xf numFmtId="0" fontId="15" fillId="0" borderId="0" applyNumberFormat="0" applyFill="0" applyBorder="0" applyAlignment="0" applyProtection="0"/>
    <xf numFmtId="0" fontId="130" fillId="0" borderId="28">
      <alignment horizontal="center"/>
    </xf>
    <xf numFmtId="0" fontId="131" fillId="20" borderId="0" applyNumberFormat="0" applyFont="0" applyBorder="0" applyAlignment="0">
      <alignment horizontal="center"/>
    </xf>
    <xf numFmtId="14" fontId="132" fillId="0" borderId="0" applyNumberFormat="0" applyFill="0" applyBorder="0" applyAlignment="0" applyProtection="0">
      <alignment horizontal="left"/>
    </xf>
    <xf numFmtId="0" fontId="112" fillId="0" borderId="0" applyNumberFormat="0" applyFill="0" applyBorder="0" applyAlignment="0" applyProtection="0"/>
    <xf numFmtId="0" fontId="18" fillId="0" borderId="0"/>
    <xf numFmtId="196" fontId="29" fillId="0" borderId="0" applyFont="0" applyFill="0" applyBorder="0" applyAlignment="0" applyProtection="0"/>
    <xf numFmtId="0" fontId="11" fillId="0" borderId="0" applyNumberFormat="0" applyFill="0" applyBorder="0" applyAlignment="0" applyProtection="0"/>
    <xf numFmtId="4" fontId="133" fillId="21" borderId="30" applyNumberFormat="0" applyProtection="0">
      <alignment vertical="center"/>
    </xf>
    <xf numFmtId="4" fontId="134" fillId="21" borderId="30" applyNumberFormat="0" applyProtection="0">
      <alignment vertical="center"/>
    </xf>
    <xf numFmtId="4" fontId="135" fillId="21" borderId="30" applyNumberFormat="0" applyProtection="0">
      <alignment horizontal="left" vertical="center" indent="1"/>
    </xf>
    <xf numFmtId="4" fontId="135" fillId="22" borderId="0" applyNumberFormat="0" applyProtection="0">
      <alignment horizontal="left" vertical="center" indent="1"/>
    </xf>
    <xf numFmtId="4" fontId="135" fillId="23" borderId="30" applyNumberFormat="0" applyProtection="0">
      <alignment horizontal="right" vertical="center"/>
    </xf>
    <xf numFmtId="4" fontId="135" fillId="24" borderId="30" applyNumberFormat="0" applyProtection="0">
      <alignment horizontal="right" vertical="center"/>
    </xf>
    <xf numFmtId="4" fontId="135" fillId="25" borderId="30" applyNumberFormat="0" applyProtection="0">
      <alignment horizontal="right" vertical="center"/>
    </xf>
    <xf numFmtId="4" fontId="135" fillId="26" borderId="30" applyNumberFormat="0" applyProtection="0">
      <alignment horizontal="right" vertical="center"/>
    </xf>
    <xf numFmtId="4" fontId="135" fillId="27" borderId="30" applyNumberFormat="0" applyProtection="0">
      <alignment horizontal="right" vertical="center"/>
    </xf>
    <xf numFmtId="4" fontId="135" fillId="28" borderId="30" applyNumberFormat="0" applyProtection="0">
      <alignment horizontal="right" vertical="center"/>
    </xf>
    <xf numFmtId="4" fontId="135" fillId="29" borderId="30" applyNumberFormat="0" applyProtection="0">
      <alignment horizontal="right" vertical="center"/>
    </xf>
    <xf numFmtId="4" fontId="135" fillId="30" borderId="30" applyNumberFormat="0" applyProtection="0">
      <alignment horizontal="right" vertical="center"/>
    </xf>
    <xf numFmtId="4" fontId="135" fillId="31" borderId="30" applyNumberFormat="0" applyProtection="0">
      <alignment horizontal="right" vertical="center"/>
    </xf>
    <xf numFmtId="4" fontId="133" fillId="32" borderId="31" applyNumberFormat="0" applyProtection="0">
      <alignment horizontal="left" vertical="center" indent="1"/>
    </xf>
    <xf numFmtId="4" fontId="133" fillId="33" borderId="0" applyNumberFormat="0" applyProtection="0">
      <alignment horizontal="left" vertical="center" indent="1"/>
    </xf>
    <xf numFmtId="4" fontId="133" fillId="22" borderId="0" applyNumberFormat="0" applyProtection="0">
      <alignment horizontal="left" vertical="center" indent="1"/>
    </xf>
    <xf numFmtId="4" fontId="135" fillId="33" borderId="30" applyNumberFormat="0" applyProtection="0">
      <alignment horizontal="right" vertical="center"/>
    </xf>
    <xf numFmtId="4" fontId="87" fillId="33" borderId="0" applyNumberFormat="0" applyProtection="0">
      <alignment horizontal="left" vertical="center" indent="1"/>
    </xf>
    <xf numFmtId="4" fontId="87" fillId="22" borderId="0" applyNumberFormat="0" applyProtection="0">
      <alignment horizontal="left" vertical="center" indent="1"/>
    </xf>
    <xf numFmtId="4" fontId="135" fillId="34" borderId="30" applyNumberFormat="0" applyProtection="0">
      <alignment vertical="center"/>
    </xf>
    <xf numFmtId="4" fontId="136" fillId="34" borderId="30" applyNumberFormat="0" applyProtection="0">
      <alignment vertical="center"/>
    </xf>
    <xf numFmtId="4" fontId="133" fillId="33" borderId="32" applyNumberFormat="0" applyProtection="0">
      <alignment horizontal="left" vertical="center" indent="1"/>
    </xf>
    <xf numFmtId="4" fontId="135" fillId="34" borderId="30" applyNumberFormat="0" applyProtection="0">
      <alignment horizontal="right" vertical="center"/>
    </xf>
    <xf numFmtId="4" fontId="136" fillId="34" borderId="30" applyNumberFormat="0" applyProtection="0">
      <alignment horizontal="right" vertical="center"/>
    </xf>
    <xf numFmtId="4" fontId="133" fillId="33" borderId="30" applyNumberFormat="0" applyProtection="0">
      <alignment horizontal="left" vertical="center" indent="1"/>
    </xf>
    <xf numFmtId="4" fontId="137" fillId="35" borderId="32" applyNumberFormat="0" applyProtection="0">
      <alignment horizontal="left" vertical="center" indent="1"/>
    </xf>
    <xf numFmtId="4" fontId="138" fillId="34" borderId="30" applyNumberFormat="0" applyProtection="0">
      <alignment horizontal="right" vertical="center"/>
    </xf>
    <xf numFmtId="0" fontId="5" fillId="0" borderId="0">
      <alignment vertical="center"/>
    </xf>
    <xf numFmtId="0" fontId="5" fillId="0" borderId="0">
      <alignment vertical="center"/>
    </xf>
    <xf numFmtId="0" fontId="131" fillId="1" borderId="24" applyNumberFormat="0" applyFont="0" applyAlignment="0">
      <alignment horizontal="center"/>
    </xf>
    <xf numFmtId="0" fontId="139" fillId="0" borderId="0" applyNumberFormat="0" applyFill="0" applyBorder="0" applyAlignment="0" applyProtection="0"/>
    <xf numFmtId="0" fontId="140" fillId="0" borderId="0" applyNumberFormat="0" applyFill="0" applyBorder="0" applyAlignment="0">
      <alignment horizontal="center"/>
    </xf>
    <xf numFmtId="0" fontId="9" fillId="0" borderId="0"/>
    <xf numFmtId="171" fontId="141" fillId="0" borderId="0" applyNumberFormat="0" applyBorder="0" applyAlignment="0">
      <alignment horizontal="centerContinuous"/>
    </xf>
    <xf numFmtId="0" fontId="11" fillId="0" borderId="6">
      <alignment horizontal="center"/>
    </xf>
    <xf numFmtId="0" fontId="10" fillId="0" borderId="0" applyNumberFormat="0" applyFont="0" applyFill="0" applyAlignment="0"/>
    <xf numFmtId="0" fontId="18" fillId="0" borderId="0" applyNumberFormat="0" applyFill="0" applyBorder="0" applyAlignment="0" applyProtection="0"/>
    <xf numFmtId="282" fontId="29" fillId="0" borderId="0" applyFont="0" applyFill="0" applyBorder="0" applyAlignment="0" applyProtection="0"/>
    <xf numFmtId="0" fontId="31" fillId="0" borderId="0"/>
    <xf numFmtId="0" fontId="18" fillId="0" borderId="0" applyNumberFormat="0" applyFill="0" applyBorder="0" applyAlignment="0" applyProtection="0"/>
    <xf numFmtId="0" fontId="26" fillId="0" borderId="0" applyNumberFormat="0" applyFill="0" applyBorder="0" applyAlignment="0" applyProtection="0"/>
    <xf numFmtId="0" fontId="104" fillId="0" borderId="0" applyNumberFormat="0" applyFill="0" applyBorder="0" applyAlignment="0" applyProtection="0"/>
    <xf numFmtId="0" fontId="27" fillId="0" borderId="0"/>
    <xf numFmtId="0" fontId="142" fillId="0" borderId="0"/>
    <xf numFmtId="0" fontId="33" fillId="0" borderId="0"/>
    <xf numFmtId="0" fontId="33" fillId="0" borderId="0"/>
    <xf numFmtId="0" fontId="9" fillId="0" borderId="33" applyNumberFormat="0" applyFont="0" applyFill="0" applyAlignment="0" applyProtection="0"/>
    <xf numFmtId="0" fontId="18" fillId="0" borderId="0"/>
    <xf numFmtId="194" fontId="29" fillId="0" borderId="0" applyFont="0" applyFill="0" applyBorder="0" applyAlignment="0" applyProtection="0"/>
    <xf numFmtId="196" fontId="29" fillId="0" borderId="0" applyFont="0" applyFill="0" applyBorder="0" applyAlignment="0" applyProtection="0"/>
    <xf numFmtId="3" fontId="9" fillId="0" borderId="0" applyFont="0" applyFill="0" applyBorder="0" applyAlignment="0" applyProtection="0"/>
    <xf numFmtId="41"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4" fontId="30" fillId="0" borderId="0" applyFont="0" applyFill="0" applyBorder="0" applyAlignment="0" applyProtection="0"/>
    <xf numFmtId="195" fontId="29" fillId="0" borderId="0" applyFont="0" applyFill="0" applyBorder="0" applyAlignment="0" applyProtection="0"/>
    <xf numFmtId="194" fontId="29" fillId="0" borderId="0" applyFont="0" applyFill="0" applyBorder="0" applyAlignment="0" applyProtection="0"/>
    <xf numFmtId="254" fontId="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42" fontId="29" fillId="0" borderId="0" applyFont="0" applyFill="0" applyBorder="0" applyAlignment="0" applyProtection="0"/>
    <xf numFmtId="183" fontId="30" fillId="0" borderId="0" applyFont="0" applyFill="0" applyBorder="0" applyAlignment="0" applyProtection="0"/>
    <xf numFmtId="283" fontId="33" fillId="0" borderId="0" applyFont="0" applyFill="0" applyBorder="0" applyAlignment="0" applyProtection="0"/>
    <xf numFmtId="182" fontId="29" fillId="0" borderId="0" applyFont="0" applyFill="0" applyBorder="0" applyAlignment="0" applyProtection="0"/>
    <xf numFmtId="42" fontId="29" fillId="0" borderId="0" applyFont="0" applyFill="0" applyBorder="0" applyAlignment="0" applyProtection="0"/>
    <xf numFmtId="183" fontId="29" fillId="0" borderId="0" applyFont="0" applyFill="0" applyBorder="0" applyAlignment="0" applyProtection="0"/>
    <xf numFmtId="189" fontId="32" fillId="0" borderId="0" applyFont="0" applyFill="0" applyBorder="0" applyAlignment="0" applyProtection="0"/>
    <xf numFmtId="190" fontId="29" fillId="0" borderId="0" applyFont="0" applyFill="0" applyBorder="0" applyAlignment="0" applyProtection="0"/>
    <xf numFmtId="183" fontId="29" fillId="0" borderId="0" applyFont="0" applyFill="0" applyBorder="0" applyAlignment="0" applyProtection="0"/>
    <xf numFmtId="191" fontId="29" fillId="0" borderId="0" applyFont="0" applyFill="0" applyBorder="0" applyAlignment="0" applyProtection="0"/>
    <xf numFmtId="42" fontId="29" fillId="0" borderId="0" applyFont="0" applyFill="0" applyBorder="0" applyAlignment="0" applyProtection="0"/>
    <xf numFmtId="183" fontId="30" fillId="0" borderId="0" applyFont="0" applyFill="0" applyBorder="0" applyAlignment="0" applyProtection="0"/>
    <xf numFmtId="182" fontId="29" fillId="0" borderId="0" applyFont="0" applyFill="0" applyBorder="0" applyAlignment="0" applyProtection="0"/>
    <xf numFmtId="284" fontId="33" fillId="0" borderId="0" applyFont="0" applyFill="0" applyBorder="0" applyAlignment="0" applyProtection="0"/>
    <xf numFmtId="42" fontId="29" fillId="0" borderId="0" applyFont="0" applyFill="0" applyBorder="0" applyAlignment="0" applyProtection="0"/>
    <xf numFmtId="183" fontId="29" fillId="0" borderId="0" applyFont="0" applyFill="0" applyBorder="0" applyAlignment="0" applyProtection="0"/>
    <xf numFmtId="189" fontId="32" fillId="0" borderId="0" applyFont="0" applyFill="0" applyBorder="0" applyAlignment="0" applyProtection="0"/>
    <xf numFmtId="190" fontId="29" fillId="0" borderId="0" applyFont="0" applyFill="0" applyBorder="0" applyAlignment="0" applyProtection="0"/>
    <xf numFmtId="183" fontId="29" fillId="0" borderId="0" applyFont="0" applyFill="0" applyBorder="0" applyAlignment="0" applyProtection="0"/>
    <xf numFmtId="191" fontId="2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26" fillId="0" borderId="24">
      <alignment horizontal="left" vertical="center"/>
    </xf>
    <xf numFmtId="0" fontId="26" fillId="0" borderId="23" applyNumberFormat="0" applyAlignment="0" applyProtection="0">
      <alignment horizontal="left" vertical="center"/>
    </xf>
    <xf numFmtId="0" fontId="143" fillId="0" borderId="0"/>
    <xf numFmtId="0" fontId="59" fillId="0" borderId="0"/>
    <xf numFmtId="40" fontId="144" fillId="0" borderId="0" applyBorder="0">
      <alignment horizontal="right"/>
    </xf>
    <xf numFmtId="285" fontId="33" fillId="0" borderId="3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5" fontId="33" fillId="0" borderId="34">
      <alignment horizontal="right" vertical="center"/>
    </xf>
    <xf numFmtId="285" fontId="33" fillId="0" borderId="3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6" fontId="33"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7" fontId="48" fillId="0" borderId="34">
      <alignment horizontal="right" vertical="center"/>
    </xf>
    <xf numFmtId="286" fontId="33" fillId="0" borderId="4">
      <alignment horizontal="right" vertical="center"/>
    </xf>
    <xf numFmtId="286" fontId="33" fillId="0" borderId="4">
      <alignment horizontal="right" vertical="center"/>
    </xf>
    <xf numFmtId="287" fontId="48" fillId="0" borderId="34">
      <alignment horizontal="right" vertical="center"/>
    </xf>
    <xf numFmtId="288" fontId="11" fillId="0" borderId="34">
      <alignment horizontal="right" vertical="center"/>
    </xf>
    <xf numFmtId="289" fontId="20" fillId="0" borderId="4">
      <alignment horizontal="right" vertical="center"/>
    </xf>
    <xf numFmtId="289" fontId="20" fillId="0" borderId="4">
      <alignment horizontal="right" vertical="center"/>
    </xf>
    <xf numFmtId="288" fontId="11" fillId="0" borderId="34">
      <alignment horizontal="right" vertical="center"/>
    </xf>
    <xf numFmtId="285" fontId="33" fillId="0" borderId="34">
      <alignment horizontal="right" vertical="center"/>
    </xf>
    <xf numFmtId="285" fontId="33" fillId="0" borderId="34">
      <alignment horizontal="right" vertical="center"/>
    </xf>
    <xf numFmtId="290" fontId="145" fillId="0" borderId="34">
      <alignment horizontal="right" vertical="center"/>
    </xf>
    <xf numFmtId="291" fontId="48"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167" fontId="48" fillId="0" borderId="4">
      <alignment horizontal="right" vertical="center"/>
    </xf>
    <xf numFmtId="167" fontId="48"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92" fontId="11"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6" fontId="33" fillId="0" borderId="4">
      <alignment horizontal="right" vertical="center"/>
    </xf>
    <xf numFmtId="291" fontId="48"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8" fontId="11" fillId="0" borderId="34">
      <alignment horizontal="right" vertical="center"/>
    </xf>
    <xf numFmtId="288" fontId="11" fillId="0" borderId="34">
      <alignment horizontal="right" vertical="center"/>
    </xf>
    <xf numFmtId="292" fontId="11" fillId="0" borderId="4">
      <alignment horizontal="right" vertical="center"/>
    </xf>
    <xf numFmtId="292" fontId="11"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93" fontId="29"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0" fontId="9" fillId="0" borderId="0"/>
    <xf numFmtId="285" fontId="33" fillId="0" borderId="34">
      <alignment horizontal="right" vertical="center"/>
    </xf>
    <xf numFmtId="285" fontId="33" fillId="0" borderId="3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6" fontId="33" fillId="0" borderId="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94" fontId="11" fillId="0" borderId="34">
      <alignment horizontal="right" vertical="center"/>
    </xf>
    <xf numFmtId="295" fontId="11" fillId="0" borderId="4">
      <alignment horizontal="right" vertical="center"/>
    </xf>
    <xf numFmtId="295" fontId="11" fillId="0" borderId="4">
      <alignment horizontal="right" vertical="center"/>
    </xf>
    <xf numFmtId="295" fontId="11" fillId="0" borderId="4">
      <alignment horizontal="right" vertical="center"/>
    </xf>
    <xf numFmtId="295" fontId="11" fillId="0" borderId="4">
      <alignment horizontal="right" vertical="center"/>
    </xf>
    <xf numFmtId="295" fontId="11" fillId="0" borderId="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94" fontId="11"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85" fontId="33" fillId="0" borderId="34">
      <alignment horizontal="right" vertical="center"/>
    </xf>
    <xf numFmtId="291" fontId="48" fillId="0" borderId="4">
      <alignment horizontal="right" vertical="center"/>
    </xf>
    <xf numFmtId="291" fontId="48" fillId="0" borderId="4">
      <alignment horizontal="right" vertical="center"/>
    </xf>
    <xf numFmtId="291" fontId="48" fillId="0" borderId="4">
      <alignment horizontal="right" vertical="center"/>
    </xf>
    <xf numFmtId="291" fontId="48" fillId="0" borderId="4">
      <alignment horizontal="right" vertical="center"/>
    </xf>
    <xf numFmtId="285" fontId="33" fillId="0" borderId="34">
      <alignment horizontal="right" vertical="center"/>
    </xf>
    <xf numFmtId="0" fontId="9" fillId="0" borderId="0"/>
    <xf numFmtId="213" fontId="85" fillId="0" borderId="10">
      <protection hidden="1"/>
    </xf>
    <xf numFmtId="0" fontId="146" fillId="0" borderId="0">
      <alignment horizontal="center" vertical="center" wrapText="1"/>
    </xf>
    <xf numFmtId="49" fontId="15" fillId="0" borderId="0" applyFill="0" applyBorder="0" applyProtection="0">
      <alignment horizontal="center" vertical="center" wrapText="1" shrinkToFit="1"/>
    </xf>
    <xf numFmtId="49" fontId="87" fillId="0" borderId="0" applyFill="0" applyBorder="0" applyAlignment="0"/>
    <xf numFmtId="296" fontId="9" fillId="0" borderId="0" applyFill="0" applyBorder="0" applyAlignment="0"/>
    <xf numFmtId="297" fontId="9" fillId="0" borderId="0" applyFill="0" applyBorder="0" applyAlignment="0"/>
    <xf numFmtId="49" fontId="41" fillId="0" borderId="0" applyFont="0" applyFill="0" applyBorder="0" applyProtection="0">
      <alignment horizontal="center" vertical="center" wrapText="1" shrinkToFit="1"/>
    </xf>
    <xf numFmtId="298" fontId="33" fillId="0" borderId="34">
      <alignment horizontal="center"/>
    </xf>
    <xf numFmtId="267" fontId="147" fillId="0" borderId="0">
      <alignment horizontal="center"/>
      <protection locked="0"/>
    </xf>
    <xf numFmtId="0" fontId="145" fillId="0" borderId="35"/>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20" fillId="0" borderId="9" applyNumberFormat="0" applyBorder="0" applyAlignment="0"/>
    <xf numFmtId="0" fontId="148" fillId="0" borderId="7" applyNumberFormat="0" applyBorder="0" applyAlignment="0">
      <alignment horizontal="center"/>
    </xf>
    <xf numFmtId="3" fontId="149" fillId="0" borderId="8" applyNumberFormat="0" applyBorder="0" applyAlignment="0"/>
    <xf numFmtId="0" fontId="150" fillId="0" borderId="0" applyFill="0" applyBorder="0" applyProtection="0">
      <alignment horizontal="left" vertical="top"/>
    </xf>
    <xf numFmtId="0" fontId="151" fillId="0" borderId="0">
      <alignment horizontal="center"/>
    </xf>
    <xf numFmtId="40" fontId="152" fillId="0" borderId="0"/>
    <xf numFmtId="3" fontId="153" fillId="0" borderId="0" applyNumberFormat="0" applyFill="0" applyBorder="0" applyAlignment="0" applyProtection="0">
      <alignment horizontal="center" wrapText="1"/>
    </xf>
    <xf numFmtId="0" fontId="154" fillId="0" borderId="3" applyBorder="0" applyAlignment="0">
      <alignment horizontal="center" vertical="center"/>
    </xf>
    <xf numFmtId="0" fontId="155" fillId="0" borderId="0" applyNumberFormat="0" applyFill="0" applyBorder="0" applyAlignment="0" applyProtection="0">
      <alignment horizontal="centerContinuous"/>
    </xf>
    <xf numFmtId="0" fontId="101" fillId="0" borderId="36" applyNumberFormat="0" applyFill="0" applyBorder="0" applyAlignment="0" applyProtection="0">
      <alignment horizontal="center" vertical="center" wrapText="1"/>
    </xf>
    <xf numFmtId="3" fontId="39" fillId="0" borderId="6" applyNumberFormat="0" applyAlignment="0">
      <alignment horizontal="center" vertical="center"/>
    </xf>
    <xf numFmtId="3" fontId="156" fillId="0" borderId="9" applyNumberFormat="0" applyAlignment="0">
      <alignment horizontal="left" wrapText="1"/>
    </xf>
    <xf numFmtId="3" fontId="157" fillId="0" borderId="6" applyNumberFormat="0" applyAlignment="0">
      <alignment horizontal="center" vertical="center"/>
    </xf>
    <xf numFmtId="0" fontId="158" fillId="0" borderId="37" applyNumberFormat="0" applyBorder="0" applyAlignment="0">
      <alignment vertical="center"/>
    </xf>
    <xf numFmtId="164" fontId="9" fillId="0" borderId="0" applyFont="0" applyFill="0" applyBorder="0" applyAlignment="0" applyProtection="0"/>
    <xf numFmtId="165" fontId="9" fillId="0" borderId="0" applyFont="0" applyFill="0" applyBorder="0" applyAlignment="0" applyProtection="0"/>
    <xf numFmtId="299" fontId="117" fillId="0" borderId="0" applyFont="0" applyFill="0" applyBorder="0" applyAlignment="0" applyProtection="0"/>
    <xf numFmtId="300" fontId="20" fillId="0" borderId="0" applyFont="0" applyFill="0" applyBorder="0" applyAlignment="0" applyProtection="0"/>
    <xf numFmtId="0" fontId="26" fillId="0" borderId="27">
      <alignment horizontal="center"/>
    </xf>
    <xf numFmtId="297" fontId="33" fillId="0" borderId="0"/>
    <xf numFmtId="301" fontId="33" fillId="0" borderId="16"/>
    <xf numFmtId="0" fontId="159" fillId="0" borderId="0"/>
    <xf numFmtId="3" fontId="33" fillId="0" borderId="0" applyNumberFormat="0" applyBorder="0" applyAlignment="0" applyProtection="0">
      <alignment horizontal="centerContinuous"/>
      <protection locked="0"/>
    </xf>
    <xf numFmtId="3" fontId="160" fillId="0" borderId="0">
      <protection locked="0"/>
    </xf>
    <xf numFmtId="0" fontId="159" fillId="0" borderId="0"/>
    <xf numFmtId="0" fontId="161" fillId="0" borderId="38" applyFill="0" applyBorder="0" applyAlignment="0">
      <alignment horizontal="center"/>
    </xf>
    <xf numFmtId="206" fontId="162" fillId="36" borderId="39">
      <alignment vertical="top"/>
    </xf>
    <xf numFmtId="0" fontId="41" fillId="37" borderId="16">
      <alignment horizontal="left" vertical="center"/>
    </xf>
    <xf numFmtId="180" fontId="163" fillId="17" borderId="39"/>
    <xf numFmtId="206" fontId="106" fillId="0" borderId="39">
      <alignment horizontal="left" vertical="top"/>
    </xf>
    <xf numFmtId="0" fontId="164" fillId="19" borderId="0">
      <alignment horizontal="left" vertical="center"/>
    </xf>
    <xf numFmtId="206" fontId="18" fillId="0" borderId="40">
      <alignment horizontal="left" vertical="top"/>
    </xf>
    <xf numFmtId="0" fontId="165" fillId="0" borderId="40">
      <alignment horizontal="left" vertical="center"/>
    </xf>
    <xf numFmtId="302" fontId="15" fillId="0" borderId="0" applyFill="0" applyBorder="0" applyAlignment="0" applyProtection="0"/>
    <xf numFmtId="303" fontId="15" fillId="0" borderId="0" applyFill="0" applyBorder="0" applyAlignment="0" applyProtection="0"/>
    <xf numFmtId="42" fontId="90" fillId="0" borderId="0" applyFont="0" applyFill="0" applyBorder="0" applyAlignment="0" applyProtection="0"/>
    <xf numFmtId="44" fontId="90" fillId="0" borderId="0" applyFont="0" applyFill="0" applyBorder="0" applyAlignment="0" applyProtection="0"/>
    <xf numFmtId="0" fontId="166" fillId="0" borderId="41" applyNumberFormat="0" applyFont="0" applyAlignment="0">
      <alignment horizontal="center"/>
    </xf>
    <xf numFmtId="0" fontId="167" fillId="0" borderId="0" applyNumberFormat="0" applyFill="0" applyBorder="0" applyAlignment="0" applyProtection="0"/>
    <xf numFmtId="304" fontId="15" fillId="0" borderId="0" applyFill="0" applyBorder="0" applyAlignment="0" applyProtection="0"/>
    <xf numFmtId="305" fontId="15" fillId="0" borderId="0" applyFill="0" applyBorder="0" applyAlignment="0" applyProtection="0"/>
    <xf numFmtId="0" fontId="168" fillId="0" borderId="0"/>
    <xf numFmtId="0" fontId="15" fillId="0" borderId="0" applyFill="0" applyBorder="0" applyAlignment="0" applyProtection="0"/>
    <xf numFmtId="0" fontId="15" fillId="0" borderId="0" applyFill="0" applyBorder="0" applyAlignment="0" applyProtection="0"/>
    <xf numFmtId="0" fontId="5" fillId="0" borderId="0">
      <alignment vertical="center"/>
    </xf>
    <xf numFmtId="40" fontId="15" fillId="0" borderId="0" applyFill="0" applyBorder="0" applyAlignment="0" applyProtection="0"/>
    <xf numFmtId="38"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9" fontId="15" fillId="0" borderId="0" applyFill="0" applyBorder="0" applyAlignment="0" applyProtection="0"/>
    <xf numFmtId="0" fontId="109" fillId="0" borderId="0"/>
    <xf numFmtId="0" fontId="169" fillId="0" borderId="12"/>
    <xf numFmtId="178" fontId="1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applyFill="0" applyBorder="0" applyAlignment="0" applyProtection="0"/>
    <xf numFmtId="0" fontId="15" fillId="0" borderId="0" applyFill="0" applyBorder="0" applyAlignment="0" applyProtection="0"/>
    <xf numFmtId="306" fontId="36" fillId="0" borderId="0" applyFont="0" applyFill="0" applyBorder="0" applyAlignment="0" applyProtection="0"/>
    <xf numFmtId="203" fontId="36" fillId="0" borderId="0" applyFont="0" applyFill="0" applyBorder="0" applyAlignment="0" applyProtection="0"/>
    <xf numFmtId="0" fontId="36" fillId="0" borderId="0"/>
    <xf numFmtId="0" fontId="36" fillId="0" borderId="0"/>
    <xf numFmtId="0" fontId="10" fillId="0" borderId="0"/>
    <xf numFmtId="239" fontId="15" fillId="0" borderId="0" applyFill="0" applyBorder="0" applyAlignment="0" applyProtection="0"/>
    <xf numFmtId="179" fontId="15" fillId="0" borderId="0" applyFill="0" applyBorder="0" applyAlignment="0" applyProtection="0"/>
    <xf numFmtId="205" fontId="15" fillId="0" borderId="0" applyFill="0" applyBorder="0" applyAlignment="0" applyProtection="0"/>
    <xf numFmtId="204" fontId="15" fillId="0" borderId="0" applyFill="0" applyBorder="0" applyAlignment="0" applyProtection="0"/>
    <xf numFmtId="0" fontId="170" fillId="0" borderId="0"/>
    <xf numFmtId="197" fontId="15" fillId="0" borderId="0" applyFill="0" applyBorder="0" applyAlignment="0" applyProtection="0"/>
    <xf numFmtId="180" fontId="15" fillId="0" borderId="0" applyFill="0" applyBorder="0" applyAlignment="0" applyProtection="0"/>
    <xf numFmtId="211" fontId="15" fillId="0" borderId="0" applyFill="0" applyBorder="0" applyAlignment="0" applyProtection="0"/>
    <xf numFmtId="305" fontId="15" fillId="0" borderId="0" applyFill="0" applyBorder="0" applyAlignment="0" applyProtection="0"/>
    <xf numFmtId="304" fontId="15" fillId="0" borderId="0" applyFill="0" applyBorder="0" applyAlignment="0" applyProtection="0"/>
    <xf numFmtId="43" fontId="171"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226" fontId="64" fillId="0" borderId="0" applyFont="0" applyFill="0" applyBorder="0" applyAlignment="0" applyProtection="0"/>
    <xf numFmtId="0" fontId="1" fillId="0" borderId="0"/>
  </cellStyleXfs>
  <cellXfs count="249">
    <xf numFmtId="0" fontId="0" fillId="0" borderId="0" xfId="0"/>
    <xf numFmtId="0" fontId="5" fillId="0" borderId="0" xfId="0" applyFont="1"/>
    <xf numFmtId="0" fontId="5" fillId="0" borderId="1" xfId="0" applyFont="1" applyBorder="1" applyAlignment="1">
      <alignment horizontal="center" vertical="center"/>
    </xf>
    <xf numFmtId="0" fontId="7" fillId="0" borderId="0" xfId="0" applyFont="1"/>
    <xf numFmtId="307" fontId="7" fillId="0" borderId="1" xfId="2829" applyNumberFormat="1" applyFont="1" applyBorder="1" applyAlignment="1">
      <alignment horizontal="center" vertical="center" wrapText="1"/>
    </xf>
    <xf numFmtId="307" fontId="5" fillId="0" borderId="1" xfId="2829" applyNumberFormat="1" applyFont="1" applyBorder="1" applyAlignment="1">
      <alignment vertical="center"/>
    </xf>
    <xf numFmtId="0" fontId="2" fillId="0" borderId="0" xfId="2832"/>
    <xf numFmtId="0" fontId="173" fillId="0" borderId="0" xfId="2832" applyFont="1"/>
    <xf numFmtId="0" fontId="2" fillId="0" borderId="0" xfId="2832" applyAlignment="1">
      <alignment horizontal="center" vertical="center"/>
    </xf>
    <xf numFmtId="0" fontId="2" fillId="0" borderId="0" xfId="2832" applyAlignment="1">
      <alignment horizontal="center" vertical="top"/>
    </xf>
    <xf numFmtId="0" fontId="6" fillId="0" borderId="1" xfId="2832" applyFont="1" applyBorder="1" applyAlignment="1">
      <alignment horizontal="center" vertical="center" wrapText="1"/>
    </xf>
    <xf numFmtId="0" fontId="174" fillId="0" borderId="42" xfId="2832" applyFont="1" applyBorder="1" applyAlignment="1">
      <alignment horizontal="center" vertical="top"/>
    </xf>
    <xf numFmtId="0" fontId="174" fillId="0" borderId="1" xfId="2832" applyFont="1" applyBorder="1" applyAlignment="1">
      <alignment horizontal="center" vertical="top" wrapText="1"/>
    </xf>
    <xf numFmtId="0" fontId="174" fillId="0" borderId="42" xfId="2832" applyFont="1" applyBorder="1" applyAlignment="1">
      <alignment horizontal="center" vertical="top" wrapText="1"/>
    </xf>
    <xf numFmtId="308" fontId="174" fillId="0" borderId="1" xfId="2832" applyNumberFormat="1" applyFont="1" applyBorder="1" applyAlignment="1">
      <alignment horizontal="center" vertical="top" wrapText="1"/>
    </xf>
    <xf numFmtId="4" fontId="174" fillId="0" borderId="1" xfId="2832" applyNumberFormat="1" applyFont="1" applyBorder="1" applyAlignment="1">
      <alignment horizontal="center" vertical="center"/>
    </xf>
    <xf numFmtId="226" fontId="174" fillId="0" borderId="1" xfId="2832" applyNumberFormat="1" applyFont="1" applyBorder="1" applyAlignment="1">
      <alignment horizontal="center" vertical="center"/>
    </xf>
    <xf numFmtId="0" fontId="174" fillId="0" borderId="1" xfId="2832" applyFont="1" applyBorder="1" applyAlignment="1">
      <alignment horizontal="center" vertical="center"/>
    </xf>
    <xf numFmtId="0" fontId="174" fillId="0" borderId="1" xfId="2832" applyFont="1" applyBorder="1"/>
    <xf numFmtId="308" fontId="174" fillId="39" borderId="1" xfId="2833" applyNumberFormat="1" applyFont="1" applyFill="1" applyBorder="1" applyAlignment="1" applyProtection="1">
      <alignment horizontal="center" vertical="center" wrapText="1"/>
    </xf>
    <xf numFmtId="308" fontId="174" fillId="39" borderId="1" xfId="2833" applyNumberFormat="1" applyFont="1" applyFill="1" applyBorder="1" applyAlignment="1">
      <alignment horizontal="center" vertical="center"/>
    </xf>
    <xf numFmtId="309" fontId="174" fillId="0" borderId="1" xfId="2832" applyNumberFormat="1" applyFont="1" applyBorder="1" applyAlignment="1">
      <alignment horizontal="center" vertical="center"/>
    </xf>
    <xf numFmtId="0" fontId="6" fillId="0" borderId="1" xfId="2832" applyFont="1" applyBorder="1" applyAlignment="1">
      <alignment horizontal="center" vertical="center"/>
    </xf>
    <xf numFmtId="0" fontId="6" fillId="0" borderId="1" xfId="2832" applyFont="1" applyBorder="1"/>
    <xf numFmtId="308" fontId="6" fillId="39" borderId="1" xfId="2833" applyNumberFormat="1" applyFont="1" applyFill="1" applyBorder="1" applyAlignment="1">
      <alignment horizontal="center" vertical="center" wrapText="1"/>
    </xf>
    <xf numFmtId="4" fontId="6" fillId="0" borderId="1" xfId="2832" applyNumberFormat="1" applyFont="1" applyBorder="1" applyAlignment="1">
      <alignment horizontal="center" vertical="center"/>
    </xf>
    <xf numFmtId="309" fontId="6" fillId="0" borderId="1" xfId="2832" applyNumberFormat="1" applyFont="1" applyBorder="1" applyAlignment="1">
      <alignment horizontal="center" vertical="center"/>
    </xf>
    <xf numFmtId="226" fontId="6" fillId="0" borderId="1" xfId="2832" applyNumberFormat="1" applyFont="1" applyBorder="1" applyAlignment="1">
      <alignment horizontal="center" vertical="center"/>
    </xf>
    <xf numFmtId="0" fontId="6" fillId="39" borderId="1" xfId="2832" applyFont="1" applyFill="1" applyBorder="1" applyAlignment="1">
      <alignment vertical="center" wrapText="1"/>
    </xf>
    <xf numFmtId="0" fontId="6" fillId="39" borderId="1" xfId="2832" applyFont="1" applyFill="1" applyBorder="1" applyAlignment="1">
      <alignment horizontal="left" vertical="center" wrapText="1"/>
    </xf>
    <xf numFmtId="0" fontId="174" fillId="39" borderId="1" xfId="2832" applyFont="1" applyFill="1" applyBorder="1" applyAlignment="1">
      <alignment vertical="center" wrapText="1"/>
    </xf>
    <xf numFmtId="0" fontId="6" fillId="39" borderId="1" xfId="2832" applyFont="1" applyFill="1" applyBorder="1" applyAlignment="1">
      <alignment horizontal="center" vertical="center"/>
    </xf>
    <xf numFmtId="0" fontId="6" fillId="39" borderId="1" xfId="2832" applyFont="1" applyFill="1" applyBorder="1" applyAlignment="1">
      <alignment vertical="center"/>
    </xf>
    <xf numFmtId="3" fontId="6" fillId="39" borderId="1" xfId="2832" applyNumberFormat="1" applyFont="1" applyFill="1" applyBorder="1" applyAlignment="1">
      <alignment horizontal="center" vertical="center" wrapText="1"/>
    </xf>
    <xf numFmtId="3" fontId="6" fillId="39" borderId="1" xfId="2832" applyNumberFormat="1" applyFont="1" applyFill="1" applyBorder="1" applyAlignment="1">
      <alignment horizontal="center" vertical="center"/>
    </xf>
    <xf numFmtId="4" fontId="6" fillId="39" borderId="1" xfId="2832" applyNumberFormat="1" applyFont="1" applyFill="1" applyBorder="1" applyAlignment="1">
      <alignment horizontal="center" vertical="center"/>
    </xf>
    <xf numFmtId="309" fontId="6" fillId="39" borderId="1" xfId="2832" applyNumberFormat="1" applyFont="1" applyFill="1" applyBorder="1" applyAlignment="1">
      <alignment horizontal="center" vertical="center" wrapText="1"/>
    </xf>
    <xf numFmtId="2" fontId="6" fillId="39" borderId="1" xfId="2832" applyNumberFormat="1" applyFont="1" applyFill="1" applyBorder="1" applyAlignment="1">
      <alignment horizontal="center" vertical="center" wrapText="1"/>
    </xf>
    <xf numFmtId="2" fontId="6" fillId="39" borderId="1" xfId="2832" applyNumberFormat="1" applyFont="1" applyFill="1" applyBorder="1" applyAlignment="1">
      <alignment horizontal="center" vertical="center"/>
    </xf>
    <xf numFmtId="308" fontId="174" fillId="39" borderId="1" xfId="2833" applyNumberFormat="1" applyFont="1" applyFill="1" applyBorder="1" applyAlignment="1">
      <alignment horizontal="center" vertical="center" wrapText="1"/>
    </xf>
    <xf numFmtId="0" fontId="6" fillId="0" borderId="1" xfId="2832" applyFont="1" applyBorder="1" applyAlignment="1">
      <alignment horizontal="left" vertical="center"/>
    </xf>
    <xf numFmtId="43" fontId="6" fillId="0" borderId="1" xfId="2833" applyNumberFormat="1" applyFont="1" applyBorder="1" applyAlignment="1">
      <alignment horizontal="center" vertical="center"/>
    </xf>
    <xf numFmtId="3" fontId="6" fillId="0" borderId="1" xfId="2832" applyNumberFormat="1" applyFont="1" applyBorder="1" applyAlignment="1">
      <alignment horizontal="center" vertical="center"/>
    </xf>
    <xf numFmtId="0" fontId="6" fillId="0" borderId="1" xfId="2832" applyFont="1" applyFill="1" applyBorder="1" applyAlignment="1">
      <alignment horizontal="left" vertical="center" wrapText="1"/>
    </xf>
    <xf numFmtId="0" fontId="6" fillId="0" borderId="1" xfId="2832" applyFont="1" applyFill="1" applyBorder="1" applyAlignment="1">
      <alignment horizontal="left" vertical="center"/>
    </xf>
    <xf numFmtId="309" fontId="6" fillId="0" borderId="1" xfId="2832" applyNumberFormat="1" applyFont="1" applyFill="1" applyBorder="1" applyAlignment="1">
      <alignment horizontal="center" vertical="center" wrapText="1"/>
    </xf>
    <xf numFmtId="2" fontId="6" fillId="0" borderId="1" xfId="2832" applyNumberFormat="1" applyFont="1" applyBorder="1" applyAlignment="1">
      <alignment horizontal="center" vertical="center" wrapText="1"/>
    </xf>
    <xf numFmtId="308" fontId="6" fillId="0" borderId="1" xfId="2833" applyNumberFormat="1" applyFont="1" applyBorder="1" applyAlignment="1">
      <alignment horizontal="center" vertical="center" wrapText="1"/>
    </xf>
    <xf numFmtId="0" fontId="6" fillId="0" borderId="1" xfId="2832" applyFont="1" applyFill="1" applyBorder="1" applyAlignment="1">
      <alignment horizontal="center" vertical="center" wrapText="1"/>
    </xf>
    <xf numFmtId="4" fontId="174" fillId="39" borderId="1" xfId="2832" applyNumberFormat="1" applyFont="1" applyFill="1" applyBorder="1" applyAlignment="1">
      <alignment horizontal="center" vertical="center"/>
    </xf>
    <xf numFmtId="3" fontId="6" fillId="0" borderId="1" xfId="2832" applyNumberFormat="1" applyFont="1" applyBorder="1" applyAlignment="1">
      <alignment horizontal="center"/>
    </xf>
    <xf numFmtId="0" fontId="6" fillId="0" borderId="1" xfId="2832" applyFont="1" applyBorder="1" applyAlignment="1">
      <alignment horizontal="center"/>
    </xf>
    <xf numFmtId="4" fontId="6" fillId="0" borderId="1" xfId="2832" applyNumberFormat="1" applyFont="1" applyBorder="1" applyAlignment="1">
      <alignment horizontal="center"/>
    </xf>
    <xf numFmtId="171" fontId="6" fillId="39" borderId="1" xfId="2833" applyNumberFormat="1" applyFont="1" applyFill="1" applyBorder="1" applyAlignment="1">
      <alignment horizontal="right"/>
    </xf>
    <xf numFmtId="4" fontId="6" fillId="39" borderId="1" xfId="2832" applyNumberFormat="1" applyFont="1" applyFill="1" applyBorder="1" applyAlignment="1">
      <alignment horizontal="center"/>
    </xf>
    <xf numFmtId="308" fontId="174" fillId="39" borderId="1" xfId="2833" applyNumberFormat="1" applyFont="1" applyFill="1" applyBorder="1" applyAlignment="1">
      <alignment vertical="center" wrapText="1"/>
    </xf>
    <xf numFmtId="0" fontId="6" fillId="0" borderId="44" xfId="2832" applyFont="1" applyBorder="1" applyAlignment="1">
      <alignment horizontal="center" vertical="center" wrapText="1"/>
    </xf>
    <xf numFmtId="0" fontId="6" fillId="0" borderId="1" xfId="2834" applyFont="1" applyBorder="1" applyAlignment="1">
      <alignment horizontal="left" wrapText="1"/>
    </xf>
    <xf numFmtId="3" fontId="6" fillId="0" borderId="1" xfId="2834" applyNumberFormat="1" applyFont="1" applyBorder="1" applyAlignment="1">
      <alignment horizontal="center"/>
    </xf>
    <xf numFmtId="2" fontId="6" fillId="0" borderId="1" xfId="2832" applyNumberFormat="1" applyFont="1" applyBorder="1" applyAlignment="1">
      <alignment horizontal="center"/>
    </xf>
    <xf numFmtId="2" fontId="6" fillId="0" borderId="45" xfId="2832" applyNumberFormat="1" applyFont="1" applyBorder="1" applyAlignment="1">
      <alignment horizontal="center"/>
    </xf>
    <xf numFmtId="0" fontId="6" fillId="0" borderId="1" xfId="2834" applyFont="1" applyBorder="1" applyAlignment="1">
      <alignment horizontal="left"/>
    </xf>
    <xf numFmtId="3" fontId="6" fillId="0" borderId="1" xfId="2832" applyNumberFormat="1" applyFont="1" applyBorder="1"/>
    <xf numFmtId="309" fontId="6" fillId="0" borderId="1" xfId="2832" applyNumberFormat="1" applyFont="1" applyBorder="1" applyAlignment="1">
      <alignment horizontal="right" vertical="center" wrapText="1"/>
    </xf>
    <xf numFmtId="4" fontId="6" fillId="0" borderId="1" xfId="2832" applyNumberFormat="1" applyFont="1" applyBorder="1"/>
    <xf numFmtId="49" fontId="6" fillId="0" borderId="1" xfId="2833" applyNumberFormat="1" applyFont="1" applyBorder="1" applyAlignment="1">
      <alignment horizontal="right"/>
    </xf>
    <xf numFmtId="2" fontId="6" fillId="0" borderId="1" xfId="2832" applyNumberFormat="1" applyFont="1" applyBorder="1"/>
    <xf numFmtId="0" fontId="6" fillId="0" borderId="1" xfId="2832" applyNumberFormat="1" applyFont="1" applyBorder="1"/>
    <xf numFmtId="3" fontId="6" fillId="0" borderId="1" xfId="2832" applyNumberFormat="1" applyFont="1" applyFill="1" applyBorder="1"/>
    <xf numFmtId="3" fontId="6" fillId="0" borderId="1" xfId="2832" applyNumberFormat="1" applyFont="1" applyBorder="1" applyAlignment="1">
      <alignment horizontal="right"/>
    </xf>
    <xf numFmtId="0" fontId="6" fillId="0" borderId="1" xfId="2832" applyFont="1" applyBorder="1" applyAlignment="1">
      <alignment horizontal="right"/>
    </xf>
    <xf numFmtId="1" fontId="174" fillId="0" borderId="1" xfId="2832" applyNumberFormat="1" applyFont="1" applyBorder="1"/>
    <xf numFmtId="0" fontId="175" fillId="39" borderId="1" xfId="2832" applyFont="1" applyFill="1" applyBorder="1" applyAlignment="1">
      <alignment vertical="center" wrapText="1"/>
    </xf>
    <xf numFmtId="308" fontId="6" fillId="0" borderId="1" xfId="2833" applyNumberFormat="1" applyFont="1" applyBorder="1" applyAlignment="1">
      <alignment horizontal="center"/>
    </xf>
    <xf numFmtId="308" fontId="6" fillId="0" borderId="1" xfId="2835" applyNumberFormat="1" applyFont="1" applyBorder="1" applyAlignment="1">
      <alignment horizontal="center"/>
    </xf>
    <xf numFmtId="308" fontId="6" fillId="0" borderId="1" xfId="2836" applyNumberFormat="1" applyFont="1" applyBorder="1" applyAlignment="1">
      <alignment horizontal="center"/>
    </xf>
    <xf numFmtId="308" fontId="6" fillId="0" borderId="1" xfId="2835" applyNumberFormat="1" applyFont="1" applyBorder="1" applyAlignment="1">
      <alignment horizontal="center" vertical="center"/>
    </xf>
    <xf numFmtId="171" fontId="6" fillId="18" borderId="1" xfId="2837" applyNumberFormat="1" applyFont="1" applyFill="1" applyBorder="1" applyAlignment="1">
      <alignment horizontal="center" vertical="center" wrapText="1"/>
    </xf>
    <xf numFmtId="0" fontId="176" fillId="0" borderId="1" xfId="2832" applyFont="1" applyBorder="1" applyAlignment="1">
      <alignment horizontal="center" vertical="center"/>
    </xf>
    <xf numFmtId="308" fontId="6" fillId="0" borderId="1" xfId="2838" applyNumberFormat="1" applyFont="1" applyBorder="1" applyAlignment="1">
      <alignment horizontal="center"/>
    </xf>
    <xf numFmtId="308" fontId="6" fillId="0" borderId="1" xfId="2839" applyNumberFormat="1" applyFont="1" applyBorder="1" applyAlignment="1">
      <alignment horizontal="center"/>
    </xf>
    <xf numFmtId="308" fontId="6" fillId="0" borderId="1" xfId="2840" applyNumberFormat="1" applyFont="1" applyBorder="1" applyAlignment="1">
      <alignment horizontal="center"/>
    </xf>
    <xf numFmtId="308" fontId="6" fillId="0" borderId="1" xfId="2841" applyNumberFormat="1" applyFont="1" applyFill="1" applyBorder="1" applyAlignment="1">
      <alignment horizontal="center"/>
    </xf>
    <xf numFmtId="308" fontId="6" fillId="0" borderId="1" xfId="2842" applyNumberFormat="1" applyFont="1" applyBorder="1" applyAlignment="1">
      <alignment horizontal="center" vertical="center" wrapText="1"/>
    </xf>
    <xf numFmtId="308" fontId="6" fillId="0" borderId="1" xfId="2835" applyNumberFormat="1" applyFont="1" applyFill="1" applyBorder="1" applyAlignment="1">
      <alignment horizontal="center"/>
    </xf>
    <xf numFmtId="308" fontId="6" fillId="0" borderId="1" xfId="2843" applyNumberFormat="1" applyFont="1" applyBorder="1" applyAlignment="1">
      <alignment horizontal="center"/>
    </xf>
    <xf numFmtId="308" fontId="6" fillId="0" borderId="1" xfId="2843" applyNumberFormat="1" applyFont="1" applyFill="1" applyBorder="1" applyAlignment="1">
      <alignment horizontal="center"/>
    </xf>
    <xf numFmtId="308" fontId="6" fillId="0" borderId="1" xfId="2844" applyNumberFormat="1" applyFont="1" applyFill="1" applyBorder="1" applyAlignment="1">
      <alignment horizontal="center"/>
    </xf>
    <xf numFmtId="308" fontId="6" fillId="0" borderId="3" xfId="2845" applyNumberFormat="1" applyFont="1" applyFill="1" applyBorder="1" applyAlignment="1">
      <alignment horizontal="center"/>
    </xf>
    <xf numFmtId="308" fontId="6" fillId="39" borderId="1" xfId="2835" applyNumberFormat="1" applyFont="1" applyFill="1" applyBorder="1" applyAlignment="1">
      <alignment horizontal="center"/>
    </xf>
    <xf numFmtId="0" fontId="2" fillId="38" borderId="0" xfId="2832" applyFill="1"/>
    <xf numFmtId="0" fontId="174" fillId="38" borderId="42" xfId="2832" applyFont="1" applyFill="1" applyBorder="1" applyAlignment="1">
      <alignment horizontal="center" vertical="top" wrapText="1"/>
    </xf>
    <xf numFmtId="0" fontId="6" fillId="38" borderId="1" xfId="2832" applyFont="1" applyFill="1" applyBorder="1" applyAlignment="1">
      <alignment horizontal="center" vertical="center"/>
    </xf>
    <xf numFmtId="0" fontId="6" fillId="38" borderId="1" xfId="2832" applyFont="1" applyFill="1" applyBorder="1" applyAlignment="1">
      <alignment horizontal="center"/>
    </xf>
    <xf numFmtId="0" fontId="2" fillId="0" borderId="0" xfId="2832" applyFill="1"/>
    <xf numFmtId="0" fontId="174" fillId="0" borderId="42" xfId="2832" applyFont="1" applyFill="1" applyBorder="1" applyAlignment="1">
      <alignment horizontal="center" vertical="top" wrapText="1"/>
    </xf>
    <xf numFmtId="308" fontId="174" fillId="0" borderId="1" xfId="2832" applyNumberFormat="1" applyFont="1" applyFill="1" applyBorder="1" applyAlignment="1">
      <alignment horizontal="center" vertical="top" wrapText="1"/>
    </xf>
    <xf numFmtId="309" fontId="174" fillId="0" borderId="1" xfId="2832" applyNumberFormat="1" applyFont="1" applyFill="1" applyBorder="1" applyAlignment="1">
      <alignment horizontal="center" vertical="center"/>
    </xf>
    <xf numFmtId="0" fontId="6" fillId="0" borderId="1" xfId="2832" applyFont="1" applyFill="1" applyBorder="1" applyAlignment="1">
      <alignment horizontal="center" vertical="center"/>
    </xf>
    <xf numFmtId="308" fontId="174" fillId="0" borderId="1" xfId="2833" applyNumberFormat="1" applyFont="1" applyFill="1" applyBorder="1" applyAlignment="1" applyProtection="1">
      <alignment horizontal="center" vertical="center" wrapText="1"/>
    </xf>
    <xf numFmtId="3" fontId="6" fillId="0" borderId="1" xfId="2832" applyNumberFormat="1" applyFont="1" applyFill="1" applyBorder="1" applyAlignment="1">
      <alignment horizontal="center" vertical="center" wrapText="1"/>
    </xf>
    <xf numFmtId="1" fontId="6" fillId="0" borderId="1" xfId="2832" applyNumberFormat="1" applyFont="1" applyFill="1" applyBorder="1" applyAlignment="1">
      <alignment horizontal="center" vertical="center" wrapText="1"/>
    </xf>
    <xf numFmtId="308" fontId="174" fillId="0" borderId="1" xfId="2833" applyNumberFormat="1" applyFont="1" applyFill="1" applyBorder="1" applyAlignment="1">
      <alignment horizontal="center" vertical="center" wrapText="1"/>
    </xf>
    <xf numFmtId="3" fontId="6" fillId="0" borderId="1" xfId="2832" applyNumberFormat="1" applyFont="1" applyFill="1" applyBorder="1" applyAlignment="1">
      <alignment horizontal="center" vertical="center"/>
    </xf>
    <xf numFmtId="0" fontId="6" fillId="0" borderId="1" xfId="2832" applyFont="1" applyFill="1" applyBorder="1" applyAlignment="1">
      <alignment horizontal="center"/>
    </xf>
    <xf numFmtId="3" fontId="6" fillId="0" borderId="1" xfId="2834" applyNumberFormat="1" applyFont="1" applyFill="1" applyBorder="1" applyAlignment="1">
      <alignment horizontal="center"/>
    </xf>
    <xf numFmtId="0" fontId="6" fillId="0" borderId="1" xfId="2832" applyFont="1" applyFill="1" applyBorder="1"/>
    <xf numFmtId="226" fontId="174" fillId="38" borderId="1" xfId="2832" applyNumberFormat="1" applyFont="1" applyFill="1" applyBorder="1" applyAlignment="1">
      <alignment horizontal="center" vertical="center"/>
    </xf>
    <xf numFmtId="226" fontId="6" fillId="38" borderId="1" xfId="2832" applyNumberFormat="1" applyFont="1" applyFill="1" applyBorder="1" applyAlignment="1">
      <alignment horizontal="center" vertical="center"/>
    </xf>
    <xf numFmtId="310" fontId="6" fillId="38" borderId="1" xfId="2832" applyNumberFormat="1" applyFont="1" applyFill="1" applyBorder="1" applyAlignment="1">
      <alignment horizontal="center" vertical="center" wrapText="1"/>
    </xf>
    <xf numFmtId="2" fontId="6" fillId="38" borderId="1" xfId="2832" applyNumberFormat="1" applyFont="1" applyFill="1" applyBorder="1" applyAlignment="1">
      <alignment horizontal="center" vertical="center"/>
    </xf>
    <xf numFmtId="4" fontId="174" fillId="38" borderId="1" xfId="2832" applyNumberFormat="1" applyFont="1" applyFill="1" applyBorder="1" applyAlignment="1">
      <alignment horizontal="center" vertical="center"/>
    </xf>
    <xf numFmtId="43" fontId="6" fillId="38" borderId="1" xfId="2833" applyFont="1" applyFill="1" applyBorder="1" applyAlignment="1">
      <alignment horizontal="center" vertical="center" wrapText="1"/>
    </xf>
    <xf numFmtId="4" fontId="6" fillId="38" borderId="1" xfId="2832" applyNumberFormat="1" applyFont="1" applyFill="1" applyBorder="1" applyAlignment="1">
      <alignment horizontal="center" vertical="center"/>
    </xf>
    <xf numFmtId="2" fontId="6" fillId="38" borderId="1" xfId="2832" applyNumberFormat="1" applyFont="1" applyFill="1" applyBorder="1" applyAlignment="1">
      <alignment horizontal="center" vertical="center" wrapText="1"/>
    </xf>
    <xf numFmtId="234" fontId="6" fillId="38" borderId="1" xfId="2832" applyNumberFormat="1" applyFont="1" applyFill="1" applyBorder="1" applyAlignment="1">
      <alignment horizontal="center"/>
    </xf>
    <xf numFmtId="2" fontId="6" fillId="38" borderId="1" xfId="2832" applyNumberFormat="1" applyFont="1" applyFill="1" applyBorder="1" applyAlignment="1">
      <alignment horizontal="center"/>
    </xf>
    <xf numFmtId="2" fontId="6" fillId="38" borderId="1" xfId="2832" applyNumberFormat="1" applyFont="1" applyFill="1" applyBorder="1"/>
    <xf numFmtId="307" fontId="5" fillId="0" borderId="1" xfId="2829" applyNumberFormat="1" applyFont="1" applyBorder="1" applyAlignment="1">
      <alignment horizontal="center" vertical="center" wrapText="1"/>
    </xf>
    <xf numFmtId="307" fontId="7" fillId="0" borderId="1" xfId="0" applyNumberFormat="1" applyFont="1" applyBorder="1" applyAlignment="1">
      <alignment horizontal="center" vertical="center" wrapText="1"/>
    </xf>
    <xf numFmtId="0" fontId="6" fillId="0" borderId="1" xfId="0" applyFont="1" applyFill="1" applyBorder="1" applyAlignment="1">
      <alignment horizontal="justify" vertical="center" wrapText="1"/>
    </xf>
    <xf numFmtId="0" fontId="180" fillId="0" borderId="1" xfId="0" applyFont="1" applyFill="1" applyBorder="1" applyAlignment="1">
      <alignment horizontal="justify" vertical="center" wrapText="1"/>
    </xf>
    <xf numFmtId="171" fontId="180" fillId="0" borderId="1" xfId="2829" applyNumberFormat="1" applyFont="1" applyFill="1" applyBorder="1" applyAlignment="1">
      <alignment horizontal="center" vertical="center"/>
    </xf>
    <xf numFmtId="171" fontId="6" fillId="0" borderId="1" xfId="2829" applyNumberFormat="1" applyFont="1" applyFill="1" applyBorder="1" applyAlignment="1">
      <alignment horizontal="center" vertical="center"/>
    </xf>
    <xf numFmtId="171" fontId="174" fillId="0" borderId="1" xfId="2829" applyNumberFormat="1" applyFont="1" applyFill="1" applyBorder="1" applyAlignment="1">
      <alignment horizontal="center" vertical="center"/>
    </xf>
    <xf numFmtId="3" fontId="181" fillId="0" borderId="1" xfId="0" applyNumberFormat="1" applyFont="1" applyFill="1" applyBorder="1" applyAlignment="1">
      <alignment horizontal="right" vertical="center"/>
    </xf>
    <xf numFmtId="311" fontId="181" fillId="0" borderId="1" xfId="0" applyNumberFormat="1" applyFont="1" applyFill="1" applyBorder="1" applyAlignment="1">
      <alignment horizontal="right" vertical="center"/>
    </xf>
    <xf numFmtId="3" fontId="181" fillId="0" borderId="1" xfId="0" applyNumberFormat="1" applyFont="1" applyFill="1" applyBorder="1" applyAlignment="1">
      <alignment horizontal="right" vertical="center" wrapText="1"/>
    </xf>
    <xf numFmtId="3" fontId="181" fillId="0" borderId="46" xfId="0" applyNumberFormat="1" applyFont="1" applyFill="1" applyBorder="1" applyAlignment="1">
      <alignment horizontal="right" vertical="center"/>
    </xf>
    <xf numFmtId="311" fontId="181" fillId="0" borderId="47" xfId="0" applyNumberFormat="1" applyFont="1" applyFill="1" applyBorder="1" applyAlignment="1">
      <alignment horizontal="right" vertical="center"/>
    </xf>
    <xf numFmtId="3" fontId="181" fillId="0" borderId="47" xfId="0" applyNumberFormat="1" applyFont="1" applyFill="1" applyBorder="1" applyAlignment="1">
      <alignment horizontal="right" vertical="center"/>
    </xf>
    <xf numFmtId="311" fontId="181" fillId="0" borderId="7" xfId="0" applyNumberFormat="1" applyFont="1" applyFill="1" applyBorder="1" applyAlignment="1">
      <alignment horizontal="right" vertical="center"/>
    </xf>
    <xf numFmtId="3" fontId="181" fillId="0" borderId="7" xfId="0" applyNumberFormat="1" applyFont="1" applyFill="1" applyBorder="1" applyAlignment="1">
      <alignment horizontal="right" vertical="center"/>
    </xf>
    <xf numFmtId="0" fontId="180" fillId="0" borderId="1" xfId="0" applyFont="1" applyFill="1" applyBorder="1" applyAlignment="1">
      <alignment horizontal="center" vertical="center"/>
    </xf>
    <xf numFmtId="0" fontId="6" fillId="0" borderId="0" xfId="2830" applyFont="1" applyFill="1" applyAlignment="1">
      <alignment horizontal="center" vertical="center"/>
    </xf>
    <xf numFmtId="0" fontId="180" fillId="0" borderId="0" xfId="2830" applyFont="1" applyFill="1" applyAlignment="1">
      <alignment horizontal="right" vertical="center"/>
    </xf>
    <xf numFmtId="0" fontId="174" fillId="0" borderId="1" xfId="2830" applyFont="1" applyFill="1" applyBorder="1" applyAlignment="1">
      <alignment horizontal="center" vertical="center" wrapText="1"/>
    </xf>
    <xf numFmtId="0" fontId="6" fillId="0" borderId="1" xfId="2830" applyFont="1" applyFill="1" applyBorder="1" applyAlignment="1">
      <alignment horizontal="center" vertical="center" wrapText="1"/>
    </xf>
    <xf numFmtId="171" fontId="174" fillId="0" borderId="1" xfId="2829" applyNumberFormat="1" applyFont="1" applyFill="1" applyBorder="1" applyAlignment="1">
      <alignment horizontal="center" vertical="center" wrapText="1"/>
    </xf>
    <xf numFmtId="0" fontId="6" fillId="0" borderId="1" xfId="2830" applyFont="1" applyFill="1" applyBorder="1" applyAlignment="1">
      <alignment horizontal="left" vertical="center" wrapText="1"/>
    </xf>
    <xf numFmtId="0" fontId="6" fillId="0" borderId="1" xfId="2830" applyFont="1" applyFill="1" applyBorder="1" applyAlignment="1">
      <alignment horizontal="center" vertical="center"/>
    </xf>
    <xf numFmtId="171" fontId="6" fillId="0" borderId="1" xfId="2831" applyNumberFormat="1" applyFont="1" applyFill="1" applyBorder="1" applyAlignment="1">
      <alignment horizontal="center" vertical="center"/>
    </xf>
    <xf numFmtId="171" fontId="6" fillId="0" borderId="0" xfId="2829" applyNumberFormat="1" applyFont="1" applyFill="1" applyAlignment="1">
      <alignment horizontal="center" vertical="center"/>
    </xf>
    <xf numFmtId="171" fontId="6" fillId="0" borderId="0" xfId="2830" applyNumberFormat="1" applyFont="1" applyFill="1" applyAlignment="1">
      <alignment horizontal="center" vertical="center"/>
    </xf>
    <xf numFmtId="0" fontId="180" fillId="0" borderId="1" xfId="2830" applyFont="1" applyFill="1" applyBorder="1" applyAlignment="1">
      <alignment horizontal="center" vertical="center"/>
    </xf>
    <xf numFmtId="0" fontId="180" fillId="0" borderId="1" xfId="2830" applyFont="1" applyFill="1" applyBorder="1" applyAlignment="1">
      <alignment horizontal="left" vertical="center" wrapText="1"/>
    </xf>
    <xf numFmtId="171" fontId="180" fillId="0" borderId="1" xfId="2831" applyNumberFormat="1" applyFont="1" applyFill="1" applyBorder="1" applyAlignment="1">
      <alignment horizontal="center" vertical="center"/>
    </xf>
    <xf numFmtId="171" fontId="180" fillId="0" borderId="0" xfId="2829" applyNumberFormat="1" applyFont="1" applyFill="1" applyAlignment="1">
      <alignment horizontal="center" vertical="center"/>
    </xf>
    <xf numFmtId="171" fontId="180" fillId="0" borderId="0" xfId="2830" applyNumberFormat="1" applyFont="1" applyFill="1" applyAlignment="1">
      <alignment horizontal="center" vertical="center"/>
    </xf>
    <xf numFmtId="0" fontId="180" fillId="0" borderId="0" xfId="2830" applyFont="1" applyFill="1" applyAlignment="1">
      <alignment horizontal="center" vertical="center"/>
    </xf>
    <xf numFmtId="0" fontId="180" fillId="0" borderId="1" xfId="2830" quotePrefix="1" applyFont="1" applyFill="1" applyBorder="1" applyAlignment="1">
      <alignment horizontal="center" vertical="center"/>
    </xf>
    <xf numFmtId="0" fontId="6" fillId="0" borderId="1" xfId="0" applyFont="1" applyFill="1" applyBorder="1" applyAlignment="1">
      <alignment horizontal="center" vertical="center"/>
    </xf>
    <xf numFmtId="3" fontId="174" fillId="0" borderId="0" xfId="0" applyNumberFormat="1" applyFont="1" applyFill="1" applyBorder="1" applyAlignment="1">
      <alignment horizontal="right" vertical="center"/>
    </xf>
    <xf numFmtId="0" fontId="6" fillId="0" borderId="0" xfId="0" applyFont="1" applyFill="1"/>
    <xf numFmtId="0" fontId="180" fillId="0" borderId="0" xfId="0" applyFont="1" applyFill="1"/>
    <xf numFmtId="3" fontId="179" fillId="0" borderId="0" xfId="0" applyNumberFormat="1" applyFont="1" applyFill="1" applyBorder="1" applyAlignment="1">
      <alignment horizontal="right" vertical="center"/>
    </xf>
    <xf numFmtId="0" fontId="6" fillId="0" borderId="0" xfId="0" applyFont="1" applyFill="1" applyAlignment="1">
      <alignment vertical="center"/>
    </xf>
    <xf numFmtId="3" fontId="6" fillId="0" borderId="0" xfId="2830" applyNumberFormat="1" applyFont="1" applyFill="1" applyAlignment="1">
      <alignment horizontal="center" vertical="center"/>
    </xf>
    <xf numFmtId="0" fontId="65" fillId="0" borderId="1" xfId="1" applyFont="1" applyFill="1" applyBorder="1" applyAlignment="1">
      <alignment horizontal="left" vertical="center" wrapText="1"/>
    </xf>
    <xf numFmtId="312" fontId="180" fillId="0" borderId="0" xfId="2829" applyNumberFormat="1" applyFont="1" applyFill="1" applyAlignment="1">
      <alignment horizontal="center" vertical="center"/>
    </xf>
    <xf numFmtId="307" fontId="7" fillId="0" borderId="1" xfId="2829" applyNumberFormat="1" applyFont="1" applyBorder="1" applyAlignment="1">
      <alignment vertical="center"/>
    </xf>
    <xf numFmtId="0" fontId="7" fillId="0" borderId="1" xfId="1" applyFont="1" applyFill="1" applyBorder="1" applyAlignment="1">
      <alignment vertical="center" wrapText="1"/>
    </xf>
    <xf numFmtId="0" fontId="5" fillId="0" borderId="1" xfId="0" applyFont="1" applyBorder="1" applyAlignment="1">
      <alignment horizontal="center" vertical="center" wrapText="1"/>
    </xf>
    <xf numFmtId="0" fontId="152" fillId="0" borderId="1" xfId="1" applyFont="1" applyFill="1" applyBorder="1" applyAlignment="1">
      <alignment horizontal="left" vertical="center" wrapText="1"/>
    </xf>
    <xf numFmtId="307" fontId="7" fillId="0" borderId="0" xfId="2829" applyNumberFormat="1" applyFont="1"/>
    <xf numFmtId="0" fontId="5" fillId="0" borderId="42" xfId="0" applyFont="1" applyBorder="1" applyAlignment="1">
      <alignment horizontal="center" vertical="center"/>
    </xf>
    <xf numFmtId="43" fontId="5" fillId="0" borderId="1" xfId="2829" applyFont="1" applyBorder="1" applyAlignment="1">
      <alignment vertical="center"/>
    </xf>
    <xf numFmtId="43" fontId="7" fillId="0" borderId="1" xfId="2829" applyNumberFormat="1" applyFont="1" applyBorder="1" applyAlignment="1">
      <alignment vertical="center"/>
    </xf>
    <xf numFmtId="307" fontId="7" fillId="0" borderId="1" xfId="2829" applyNumberFormat="1" applyFont="1" applyBorder="1" applyAlignment="1">
      <alignment horizontal="center" vertical="center"/>
    </xf>
    <xf numFmtId="43" fontId="7" fillId="0" borderId="1" xfId="2829" applyNumberFormat="1" applyFont="1" applyBorder="1" applyAlignment="1">
      <alignment horizontal="center" vertical="center" wrapText="1"/>
    </xf>
    <xf numFmtId="43" fontId="5" fillId="0" borderId="1" xfId="2829" applyNumberFormat="1" applyFont="1" applyBorder="1" applyAlignment="1">
      <alignment vertical="center"/>
    </xf>
    <xf numFmtId="171" fontId="5" fillId="0" borderId="1" xfId="2829" applyNumberFormat="1" applyFont="1" applyFill="1" applyBorder="1" applyAlignment="1">
      <alignment vertical="center"/>
    </xf>
    <xf numFmtId="232" fontId="5" fillId="0" borderId="0" xfId="0" applyNumberFormat="1" applyFont="1"/>
    <xf numFmtId="43" fontId="5" fillId="0" borderId="1" xfId="2829" applyNumberFormat="1" applyFont="1" applyBorder="1" applyAlignment="1">
      <alignment horizontal="right" vertical="center"/>
    </xf>
    <xf numFmtId="307" fontId="5" fillId="0" borderId="1" xfId="2829" applyNumberFormat="1" applyFont="1" applyBorder="1" applyAlignment="1">
      <alignment horizontal="right" vertical="center"/>
    </xf>
    <xf numFmtId="234" fontId="5" fillId="0" borderId="1" xfId="2829" applyNumberFormat="1" applyFont="1" applyBorder="1" applyAlignment="1">
      <alignment horizontal="right" vertical="center"/>
    </xf>
    <xf numFmtId="0" fontId="5" fillId="0" borderId="1" xfId="0" applyFont="1" applyBorder="1"/>
    <xf numFmtId="43" fontId="5" fillId="0" borderId="1" xfId="2829" applyNumberFormat="1" applyFont="1" applyFill="1" applyBorder="1" applyAlignment="1">
      <alignment vertical="center"/>
    </xf>
    <xf numFmtId="307" fontId="7" fillId="0" borderId="1" xfId="2829" quotePrefix="1" applyNumberFormat="1" applyFont="1" applyBorder="1" applyAlignment="1">
      <alignment horizontal="center" vertical="center"/>
    </xf>
    <xf numFmtId="307" fontId="7" fillId="0" borderId="1" xfId="2829" quotePrefix="1" applyNumberFormat="1" applyFont="1" applyBorder="1" applyAlignment="1">
      <alignment horizontal="center" vertical="center" wrapText="1"/>
    </xf>
    <xf numFmtId="307" fontId="5" fillId="0" borderId="1" xfId="0" applyNumberFormat="1" applyFont="1" applyBorder="1"/>
    <xf numFmtId="171" fontId="7" fillId="0" borderId="1" xfId="0" applyNumberFormat="1" applyFont="1" applyBorder="1"/>
    <xf numFmtId="0" fontId="7" fillId="0" borderId="1" xfId="0" applyFont="1" applyBorder="1"/>
    <xf numFmtId="234" fontId="5" fillId="0" borderId="0" xfId="0" applyNumberFormat="1" applyFont="1"/>
    <xf numFmtId="0" fontId="174" fillId="0" borderId="1" xfId="2830" applyFont="1" applyFill="1" applyBorder="1" applyAlignment="1">
      <alignment horizontal="center" vertical="center" wrapText="1"/>
    </xf>
    <xf numFmtId="0" fontId="7" fillId="0" borderId="1" xfId="0" applyFont="1" applyBorder="1" applyAlignment="1">
      <alignment horizontal="center" vertical="center"/>
    </xf>
    <xf numFmtId="37" fontId="7" fillId="0" borderId="1" xfId="2829" applyNumberFormat="1" applyFont="1" applyBorder="1" applyAlignment="1">
      <alignment horizontal="center" vertical="center" wrapText="1"/>
    </xf>
    <xf numFmtId="0" fontId="5" fillId="0" borderId="1" xfId="2829" applyNumberFormat="1" applyFont="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xf>
    <xf numFmtId="307" fontId="7" fillId="0" borderId="1" xfId="2829" quotePrefix="1" applyNumberFormat="1" applyFont="1" applyBorder="1" applyAlignment="1">
      <alignment vertical="center"/>
    </xf>
    <xf numFmtId="43" fontId="5" fillId="0" borderId="0" xfId="0" applyNumberFormat="1" applyFont="1"/>
    <xf numFmtId="0" fontId="174" fillId="0" borderId="1" xfId="2830" applyFont="1" applyFill="1" applyBorder="1" applyAlignment="1">
      <alignment horizontal="center" vertical="center" wrapText="1"/>
    </xf>
    <xf numFmtId="0" fontId="7" fillId="0" borderId="1" xfId="0" applyFont="1" applyBorder="1" applyAlignment="1">
      <alignment horizontal="center" vertical="center"/>
    </xf>
    <xf numFmtId="313" fontId="5" fillId="0" borderId="1" xfId="2829" applyNumberFormat="1" applyFont="1" applyBorder="1" applyAlignment="1">
      <alignment horizontal="center" vertical="center" wrapText="1"/>
    </xf>
    <xf numFmtId="0" fontId="5" fillId="0" borderId="5"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xf>
    <xf numFmtId="0" fontId="65" fillId="0" borderId="1" xfId="1" applyFont="1" applyFill="1" applyBorder="1" applyAlignment="1">
      <alignment horizontal="center" vertical="center" wrapText="1"/>
    </xf>
    <xf numFmtId="313" fontId="5" fillId="0" borderId="1" xfId="2829" applyNumberFormat="1" applyFont="1" applyFill="1" applyBorder="1" applyAlignment="1">
      <alignment horizontal="center" vertical="center" wrapText="1"/>
    </xf>
    <xf numFmtId="43" fontId="5" fillId="38" borderId="1" xfId="2829" applyFont="1" applyFill="1" applyBorder="1" applyAlignment="1">
      <alignment vertical="center"/>
    </xf>
    <xf numFmtId="0" fontId="184" fillId="0" borderId="1" xfId="0" applyFont="1" applyBorder="1" applyAlignment="1">
      <alignment horizontal="center" vertical="center"/>
    </xf>
    <xf numFmtId="0" fontId="184" fillId="0" borderId="1" xfId="1" applyFont="1" applyFill="1" applyBorder="1" applyAlignment="1">
      <alignment vertical="center" wrapText="1"/>
    </xf>
    <xf numFmtId="0" fontId="185" fillId="0" borderId="1" xfId="1" applyFont="1" applyFill="1" applyBorder="1" applyAlignment="1">
      <alignment horizontal="left" vertical="center" wrapText="1"/>
    </xf>
    <xf numFmtId="0" fontId="186" fillId="0" borderId="1" xfId="1" applyFont="1" applyFill="1" applyBorder="1" applyAlignment="1">
      <alignment horizontal="center" vertical="center" wrapText="1"/>
    </xf>
    <xf numFmtId="43" fontId="183" fillId="0" borderId="1" xfId="2829" applyNumberFormat="1" applyFont="1" applyBorder="1" applyAlignment="1">
      <alignment horizontal="right" vertical="center"/>
    </xf>
    <xf numFmtId="234" fontId="183" fillId="0" borderId="1" xfId="2829" applyNumberFormat="1" applyFont="1" applyBorder="1" applyAlignment="1">
      <alignment horizontal="right" vertical="center"/>
    </xf>
    <xf numFmtId="307" fontId="183" fillId="0" borderId="1" xfId="2829" applyNumberFormat="1" applyFont="1" applyBorder="1" applyAlignment="1">
      <alignment horizontal="right" vertical="center"/>
    </xf>
    <xf numFmtId="0" fontId="174" fillId="0" borderId="0" xfId="2830" applyFont="1" applyFill="1" applyAlignment="1">
      <alignment horizontal="center" vertical="center" wrapText="1"/>
    </xf>
    <xf numFmtId="0" fontId="174" fillId="0" borderId="1" xfId="283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74" fillId="39" borderId="3" xfId="0" applyFont="1" applyFill="1" applyBorder="1" applyAlignment="1">
      <alignment horizontal="center" vertical="center" wrapText="1"/>
    </xf>
    <xf numFmtId="0" fontId="174" fillId="39" borderId="42" xfId="0" applyFont="1" applyFill="1" applyBorder="1" applyAlignment="1">
      <alignment horizontal="center" vertical="center" wrapText="1"/>
    </xf>
    <xf numFmtId="0" fontId="182" fillId="39" borderId="3" xfId="0" applyFont="1" applyFill="1" applyBorder="1" applyAlignment="1">
      <alignment horizontal="center" vertical="center" wrapText="1"/>
    </xf>
    <xf numFmtId="0" fontId="182" fillId="39" borderId="42" xfId="0" applyFont="1" applyFill="1" applyBorder="1" applyAlignment="1">
      <alignment horizontal="center" vertical="center" wrapText="1"/>
    </xf>
    <xf numFmtId="0" fontId="183" fillId="0" borderId="3" xfId="0" applyFont="1" applyBorder="1" applyAlignment="1">
      <alignment horizontal="center" vertical="center" wrapText="1"/>
    </xf>
    <xf numFmtId="0" fontId="183" fillId="0" borderId="42" xfId="0" applyFont="1" applyBorder="1" applyAlignment="1">
      <alignment horizontal="center" vertical="center" wrapText="1"/>
    </xf>
    <xf numFmtId="0" fontId="152" fillId="0" borderId="0" xfId="1" applyFont="1" applyFill="1" applyBorder="1" applyAlignment="1">
      <alignment horizontal="left"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left"/>
    </xf>
    <xf numFmtId="0" fontId="5" fillId="0" borderId="4" xfId="0" applyFont="1" applyBorder="1" applyAlignment="1">
      <alignment horizontal="left"/>
    </xf>
    <xf numFmtId="0" fontId="5" fillId="0" borderId="24" xfId="0" applyFont="1" applyBorder="1" applyAlignment="1">
      <alignment horizontal="left"/>
    </xf>
    <xf numFmtId="0" fontId="5" fillId="0" borderId="5" xfId="0" applyFont="1" applyBorder="1" applyAlignment="1">
      <alignment horizontal="left"/>
    </xf>
    <xf numFmtId="0" fontId="65" fillId="0" borderId="1" xfId="1" applyFont="1" applyFill="1" applyBorder="1" applyAlignment="1">
      <alignment horizontal="center" vertical="center" wrapText="1"/>
    </xf>
    <xf numFmtId="0" fontId="173" fillId="0" borderId="0" xfId="2832" applyFont="1" applyAlignment="1">
      <alignment horizontal="center" vertical="center"/>
    </xf>
    <xf numFmtId="0" fontId="172" fillId="0" borderId="0" xfId="2832" applyFont="1" applyAlignment="1">
      <alignment horizontal="center" vertical="center"/>
    </xf>
    <xf numFmtId="0" fontId="172" fillId="0" borderId="0" xfId="2832" applyFont="1" applyAlignment="1">
      <alignment horizontal="center"/>
    </xf>
    <xf numFmtId="0" fontId="177" fillId="0" borderId="0" xfId="2832" applyFont="1" applyAlignment="1">
      <alignment horizontal="left" vertical="center" wrapText="1"/>
    </xf>
    <xf numFmtId="0" fontId="177" fillId="0" borderId="0" xfId="2832" applyFont="1" applyAlignment="1">
      <alignment horizontal="left" vertical="center"/>
    </xf>
    <xf numFmtId="0" fontId="7" fillId="0" borderId="3" xfId="2832" applyFont="1" applyBorder="1" applyAlignment="1">
      <alignment horizontal="center" vertical="top"/>
    </xf>
    <xf numFmtId="0" fontId="7" fillId="0" borderId="43" xfId="2832" applyFont="1" applyBorder="1" applyAlignment="1">
      <alignment horizontal="center" vertical="top"/>
    </xf>
    <xf numFmtId="0" fontId="7" fillId="0" borderId="42" xfId="2832" applyFont="1" applyBorder="1" applyAlignment="1">
      <alignment horizontal="center" vertical="top"/>
    </xf>
    <xf numFmtId="0" fontId="7" fillId="0" borderId="4" xfId="2832" applyFont="1" applyBorder="1" applyAlignment="1">
      <alignment horizontal="center" vertical="center"/>
    </xf>
    <xf numFmtId="0" fontId="7" fillId="0" borderId="24" xfId="2832" applyFont="1" applyBorder="1" applyAlignment="1">
      <alignment horizontal="center" vertical="center"/>
    </xf>
    <xf numFmtId="0" fontId="7" fillId="0" borderId="5" xfId="2832" applyFont="1" applyBorder="1" applyAlignment="1">
      <alignment horizontal="center" vertical="center"/>
    </xf>
    <xf numFmtId="0" fontId="174" fillId="0" borderId="4" xfId="2832" applyFont="1" applyBorder="1" applyAlignment="1">
      <alignment horizontal="center" vertical="center"/>
    </xf>
    <xf numFmtId="0" fontId="174" fillId="0" borderId="24" xfId="2832" applyFont="1" applyBorder="1" applyAlignment="1">
      <alignment horizontal="center" vertical="center"/>
    </xf>
    <xf numFmtId="0" fontId="174" fillId="0" borderId="5" xfId="2832" applyFont="1" applyBorder="1" applyAlignment="1">
      <alignment horizontal="center" vertical="center"/>
    </xf>
    <xf numFmtId="0" fontId="6" fillId="0" borderId="3" xfId="2832" applyFont="1" applyBorder="1" applyAlignment="1">
      <alignment horizontal="center" vertical="center" wrapText="1"/>
    </xf>
    <xf numFmtId="0" fontId="6" fillId="0" borderId="42" xfId="2832" applyFont="1" applyBorder="1" applyAlignment="1">
      <alignment horizontal="center" vertical="center"/>
    </xf>
    <xf numFmtId="0" fontId="6" fillId="38" borderId="3" xfId="2832" applyFont="1" applyFill="1" applyBorder="1" applyAlignment="1">
      <alignment horizontal="center" vertical="center" wrapText="1"/>
    </xf>
    <xf numFmtId="0" fontId="6" fillId="38" borderId="42" xfId="2832" applyFont="1" applyFill="1" applyBorder="1" applyAlignment="1">
      <alignment horizontal="center" vertical="center" wrapText="1"/>
    </xf>
    <xf numFmtId="0" fontId="6" fillId="0" borderId="3" xfId="2832" applyFont="1" applyFill="1" applyBorder="1" applyAlignment="1">
      <alignment horizontal="center" vertical="center" wrapText="1"/>
    </xf>
    <xf numFmtId="0" fontId="6" fillId="0" borderId="42" xfId="2832" applyFont="1" applyFill="1" applyBorder="1" applyAlignment="1">
      <alignment horizontal="center" vertical="center" wrapText="1"/>
    </xf>
    <xf numFmtId="0" fontId="6" fillId="0" borderId="42" xfId="2832" applyFont="1" applyBorder="1" applyAlignment="1">
      <alignment horizontal="center" vertical="center" wrapText="1"/>
    </xf>
    <xf numFmtId="232" fontId="5" fillId="0" borderId="1" xfId="0" applyNumberFormat="1" applyFont="1" applyBorder="1"/>
  </cellXfs>
  <cellStyles count="2847">
    <cellStyle name="_x0001_" xfId="5" xr:uid="{00000000-0005-0000-0000-000000000000}"/>
    <cellStyle name="          _x000d__x000a_shell=progman.exe_x000d__x000a_m" xfId="6" xr:uid="{00000000-0005-0000-0000-000001000000}"/>
    <cellStyle name="_x000d__x000a_JournalTemplate=C:\COMFO\CTALK\JOURSTD.TPL_x000d__x000a_LbStateAddress=3 3 0 251 1 89 2 311_x000d__x000a_LbStateJou" xfId="7" xr:uid="{00000000-0005-0000-0000-000002000000}"/>
    <cellStyle name="#,##0" xfId="8" xr:uid="{00000000-0005-0000-0000-000003000000}"/>
    <cellStyle name="%" xfId="9" xr:uid="{00000000-0005-0000-0000-000004000000}"/>
    <cellStyle name="." xfId="10" xr:uid="{00000000-0005-0000-0000-000005000000}"/>
    <cellStyle name="._Bao cao tinh hinh thuc hien KH 2009 den 31-01-10" xfId="11" xr:uid="{00000000-0005-0000-0000-000006000000}"/>
    <cellStyle name="._Book1" xfId="12" xr:uid="{00000000-0005-0000-0000-000007000000}"/>
    <cellStyle name="._Book1_Bieu du thao QD von ho tro co MT" xfId="13" xr:uid="{00000000-0005-0000-0000-000008000000}"/>
    <cellStyle name="._Book1_Hoan chinh KH 2012 (o nha)" xfId="14" xr:uid="{00000000-0005-0000-0000-000009000000}"/>
    <cellStyle name="._Book1_Hoan chinh KH 2012 (o nha)_Bao cao giai ngan quy I" xfId="15" xr:uid="{00000000-0005-0000-0000-00000A000000}"/>
    <cellStyle name="._Book1_Hoan chinh KH 2012 (o nha)_Bieu du thao QD von ho tro co MT" xfId="16" xr:uid="{00000000-0005-0000-0000-00000B000000}"/>
    <cellStyle name="._Book1_Hoan chinh KH 2012 Von ho tro co MT" xfId="17" xr:uid="{00000000-0005-0000-0000-00000C000000}"/>
    <cellStyle name="._Book1_Hoan chinh KH 2012 Von ho tro co MT (chi tiet)" xfId="18" xr:uid="{00000000-0005-0000-0000-00000D000000}"/>
    <cellStyle name="._Book1_Hoan chinh KH 2012 Von ho tro co MT_Bao cao giai ngan quy I" xfId="19" xr:uid="{00000000-0005-0000-0000-00000E000000}"/>
    <cellStyle name="._Book1_Hoan chinh KH 2012 Von ho tro co MT_Bieu du thao QD von ho tro co MT" xfId="20" xr:uid="{00000000-0005-0000-0000-00000F000000}"/>
    <cellStyle name="._Tong hop theo doi von TPCP (BC)" xfId="21" xr:uid="{00000000-0005-0000-0000-000010000000}"/>
    <cellStyle name=".d©y" xfId="22" xr:uid="{00000000-0005-0000-0000-000011000000}"/>
    <cellStyle name=".d©y?_x000c_Normal_®Ò_x000d_Normal_123569?b_x000f_Normal_5HUYIC~1?_x0011_Normal_903DK-2001?_x000c_Normal_AD_x000b_Normal_Adot?_x000d_Normal_ADAdot?_x000d_Normal_ADOT~1ⓨ␐_x000b_?ÿ?_x0012_?ÿ?adot1?_x000b_Normal_ATEP?_x0012_Normal_Bao 㐬⎼o NCC?_x000b_" xfId="23" xr:uid="{00000000-0005-0000-0000-000012000000}"/>
    <cellStyle name=".d©y_Nhu cau von dau tu 2013-2015 (LD Vụ sua)" xfId="24" xr:uid="{00000000-0005-0000-0000-000013000000}"/>
    <cellStyle name="?" xfId="25" xr:uid="{00000000-0005-0000-0000-000014000000}"/>
    <cellStyle name="??" xfId="26" xr:uid="{00000000-0005-0000-0000-000015000000}"/>
    <cellStyle name="?? [0.00]_ Att. 1- Cover" xfId="27" xr:uid="{00000000-0005-0000-0000-000016000000}"/>
    <cellStyle name="?? [0]" xfId="28" xr:uid="{00000000-0005-0000-0000-000017000000}"/>
    <cellStyle name="?? [0] 2" xfId="29" xr:uid="{00000000-0005-0000-0000-000018000000}"/>
    <cellStyle name="?? 2" xfId="30" xr:uid="{00000000-0005-0000-0000-000019000000}"/>
    <cellStyle name="?? 3" xfId="31" xr:uid="{00000000-0005-0000-0000-00001A000000}"/>
    <cellStyle name="?? 4" xfId="32" xr:uid="{00000000-0005-0000-0000-00001B000000}"/>
    <cellStyle name="?? 5" xfId="33" xr:uid="{00000000-0005-0000-0000-00001C000000}"/>
    <cellStyle name="?? 6" xfId="34" xr:uid="{00000000-0005-0000-0000-00001D000000}"/>
    <cellStyle name="?? 7" xfId="35" xr:uid="{00000000-0005-0000-0000-00001E000000}"/>
    <cellStyle name="?? 8" xfId="36" xr:uid="{00000000-0005-0000-0000-00001F000000}"/>
    <cellStyle name="?_x001d_??%U©÷u&amp;H©÷9_x0008_? s_x000a__x0007__x0001__x0001_" xfId="37" xr:uid="{00000000-0005-0000-0000-000020000000}"/>
    <cellStyle name="???? [0.00]_List-dwg" xfId="38" xr:uid="{00000000-0005-0000-0000-000021000000}"/>
    <cellStyle name="??????" xfId="39" xr:uid="{00000000-0005-0000-0000-000022000000}"/>
    <cellStyle name="????_??" xfId="40" xr:uid="{00000000-0005-0000-0000-000023000000}"/>
    <cellStyle name="???[0]_?? DI" xfId="41" xr:uid="{00000000-0005-0000-0000-000024000000}"/>
    <cellStyle name="???_?? DI" xfId="42" xr:uid="{00000000-0005-0000-0000-000025000000}"/>
    <cellStyle name="??[0]_BRE" xfId="43" xr:uid="{00000000-0005-0000-0000-000026000000}"/>
    <cellStyle name="??_ ??? ???? " xfId="44" xr:uid="{00000000-0005-0000-0000-000027000000}"/>
    <cellStyle name="??A? [0]_laroux_1_¢¬???¢â? " xfId="45" xr:uid="{00000000-0005-0000-0000-000028000000}"/>
    <cellStyle name="??A?_laroux_1_¢¬???¢â? " xfId="46" xr:uid="{00000000-0005-0000-0000-000029000000}"/>
    <cellStyle name="?¡±¢¥?_?¨ù??¢´¢¥_¢¬???¢â? " xfId="47" xr:uid="{00000000-0005-0000-0000-00002A000000}"/>
    <cellStyle name="_x0001_?¶æµ_x001b_ºß­ " xfId="48" xr:uid="{00000000-0005-0000-0000-00002B000000}"/>
    <cellStyle name="_x0001_?¶æµ_x001b_ºß­ ?[?0?.?0?0?]?_?P?R?" xfId="49" xr:uid="{00000000-0005-0000-0000-00002C000000}"/>
    <cellStyle name="_x0001_?¶æµ_x001b_ºß­_?P?R?O?D?U?C" xfId="50" xr:uid="{00000000-0005-0000-0000-00002D000000}"/>
    <cellStyle name="?Comma_phu tro SS3" xfId="51" xr:uid="{00000000-0005-0000-0000-00002E000000}"/>
    <cellStyle name="?Currency_phu tro SS3" xfId="52" xr:uid="{00000000-0005-0000-0000-00002F000000}"/>
    <cellStyle name="?Dat" xfId="53" xr:uid="{00000000-0005-0000-0000-000030000000}"/>
    <cellStyle name="?ðÇ%U?&amp;H?_x0008_?s_x000a__x0007__x0001__x0001_" xfId="54" xr:uid="{00000000-0005-0000-0000-000031000000}"/>
    <cellStyle name="?Fixe" xfId="55" xr:uid="{00000000-0005-0000-0000-000032000000}"/>
    <cellStyle name="?Header" xfId="56" xr:uid="{00000000-0005-0000-0000-000033000000}"/>
    <cellStyle name="?Heading " xfId="57" xr:uid="{00000000-0005-0000-0000-000034000000}"/>
    <cellStyle name="_x0001_?N,‚_?0?0?Q?3?" xfId="58" xr:uid="{00000000-0005-0000-0000-000035000000}"/>
    <cellStyle name="_x0001_?N,_?0?0?Q?3?" xfId="59" xr:uid="{00000000-0005-0000-0000-000036000000}"/>
    <cellStyle name="?Normal_dap (3" xfId="60" xr:uid="{00000000-0005-0000-0000-000037000000}"/>
    <cellStyle name="?Tota" xfId="61" xr:uid="{00000000-0005-0000-0000-000038000000}"/>
    <cellStyle name="?ÿ?_x0012_?ÿ?adot" xfId="62" xr:uid="{00000000-0005-0000-0000-000039000000}"/>
    <cellStyle name="_x0001_\Ô" xfId="63" xr:uid="{00000000-0005-0000-0000-00003A000000}"/>
    <cellStyle name="_x0001_\Ô?É_?(?_x0015_Èô¼€½" xfId="64" xr:uid="{00000000-0005-0000-0000-00003B000000}"/>
    <cellStyle name="_BC thuc hien KH 2009" xfId="65" xr:uid="{00000000-0005-0000-0000-00003C000000}"/>
    <cellStyle name="_Book1" xfId="66" xr:uid="{00000000-0005-0000-0000-00003D000000}"/>
    <cellStyle name="_Book1_BC-QT-WB-dthao" xfId="67" xr:uid="{00000000-0005-0000-0000-00003E000000}"/>
    <cellStyle name="_Book1_Nhu cau von dau tu 2013-2015 (LD Vụ sua)" xfId="68" xr:uid="{00000000-0005-0000-0000-00003F000000}"/>
    <cellStyle name="_Book1_Phu luc 5 - TH nhu cau cua BNN" xfId="69" xr:uid="{00000000-0005-0000-0000-000040000000}"/>
    <cellStyle name="_DK KH 2009" xfId="70" xr:uid="{00000000-0005-0000-0000-000041000000}"/>
    <cellStyle name="_DK KH 2010" xfId="71" xr:uid="{00000000-0005-0000-0000-000042000000}"/>
    <cellStyle name="_DK KH 2010 (BKH)" xfId="72" xr:uid="{00000000-0005-0000-0000-000043000000}"/>
    <cellStyle name="_DK TPCP 2010" xfId="73" xr:uid="{00000000-0005-0000-0000-000044000000}"/>
    <cellStyle name="_Gui VU KH 5-5-09" xfId="74" xr:uid="{00000000-0005-0000-0000-000045000000}"/>
    <cellStyle name="_Huong CHI tieu Nhiem vu CTMTQG 2014(1)" xfId="75" xr:uid="{00000000-0005-0000-0000-000046000000}"/>
    <cellStyle name="_KH 2009" xfId="76" xr:uid="{00000000-0005-0000-0000-000047000000}"/>
    <cellStyle name="_KH ung von cap bach 2009-Cuc NTTS de nghi (sua)" xfId="77" xr:uid="{00000000-0005-0000-0000-000048000000}"/>
    <cellStyle name="_KH.DTC.gd2016-2020 tinh (T2-2015)" xfId="78" xr:uid="{00000000-0005-0000-0000-000049000000}"/>
    <cellStyle name="_Khung nam 2010" xfId="79" xr:uid="{00000000-0005-0000-0000-00004A000000}"/>
    <cellStyle name="_KT (2)" xfId="80" xr:uid="{00000000-0005-0000-0000-00004B000000}"/>
    <cellStyle name="_KT (2)_1" xfId="81" xr:uid="{00000000-0005-0000-0000-00004C000000}"/>
    <cellStyle name="_KT (2)_1_Lora-tungchau" xfId="82" xr:uid="{00000000-0005-0000-0000-00004D000000}"/>
    <cellStyle name="_KT (2)_1_Qt-HT3PQ1(CauKho)" xfId="83" xr:uid="{00000000-0005-0000-0000-00004E000000}"/>
    <cellStyle name="_KT (2)_2" xfId="84" xr:uid="{00000000-0005-0000-0000-00004F000000}"/>
    <cellStyle name="_KT (2)_2_TG-TH" xfId="85" xr:uid="{00000000-0005-0000-0000-000050000000}"/>
    <cellStyle name="_KT (2)_2_TG-TH_BAO CAO KLCT PT2000" xfId="86" xr:uid="{00000000-0005-0000-0000-000051000000}"/>
    <cellStyle name="_KT (2)_2_TG-TH_BAO CAO PT2000" xfId="87" xr:uid="{00000000-0005-0000-0000-000052000000}"/>
    <cellStyle name="_KT (2)_2_TG-TH_BAO CAO PT2000_Book1" xfId="88" xr:uid="{00000000-0005-0000-0000-000053000000}"/>
    <cellStyle name="_KT (2)_2_TG-TH_Bao cao XDCB 2001 - T11 KH dieu chinh 20-11-THAI" xfId="89" xr:uid="{00000000-0005-0000-0000-000054000000}"/>
    <cellStyle name="_KT (2)_2_TG-TH_Book1" xfId="90" xr:uid="{00000000-0005-0000-0000-000055000000}"/>
    <cellStyle name="_KT (2)_2_TG-TH_Book1_1" xfId="91" xr:uid="{00000000-0005-0000-0000-000056000000}"/>
    <cellStyle name="_KT (2)_2_TG-TH_Book1_2" xfId="92" xr:uid="{00000000-0005-0000-0000-000057000000}"/>
    <cellStyle name="_KT (2)_2_TG-TH_Book1_3" xfId="93" xr:uid="{00000000-0005-0000-0000-000058000000}"/>
    <cellStyle name="_KT (2)_2_TG-TH_Book1_Book1" xfId="94" xr:uid="{00000000-0005-0000-0000-000059000000}"/>
    <cellStyle name="_KT (2)_2_TG-TH_DTCDT MR.2N110.HOCMON.TDTOAN.CCUNG" xfId="95" xr:uid="{00000000-0005-0000-0000-00005A000000}"/>
    <cellStyle name="_KT (2)_2_TG-TH_Lora-tungchau" xfId="96" xr:uid="{00000000-0005-0000-0000-00005B000000}"/>
    <cellStyle name="_KT (2)_2_TG-TH_PGIA-phieu tham tra Kho bac" xfId="97" xr:uid="{00000000-0005-0000-0000-00005C000000}"/>
    <cellStyle name="_KT (2)_2_TG-TH_PT02-02" xfId="98" xr:uid="{00000000-0005-0000-0000-00005D000000}"/>
    <cellStyle name="_KT (2)_2_TG-TH_PT02-02_Book1" xfId="99" xr:uid="{00000000-0005-0000-0000-00005E000000}"/>
    <cellStyle name="_KT (2)_2_TG-TH_PT02-03" xfId="100" xr:uid="{00000000-0005-0000-0000-00005F000000}"/>
    <cellStyle name="_KT (2)_2_TG-TH_PT02-03_Book1" xfId="101" xr:uid="{00000000-0005-0000-0000-000060000000}"/>
    <cellStyle name="_KT (2)_2_TG-TH_Qt-HT3PQ1(CauKho)" xfId="102" xr:uid="{00000000-0005-0000-0000-000061000000}"/>
    <cellStyle name="_KT (2)_3" xfId="103" xr:uid="{00000000-0005-0000-0000-000062000000}"/>
    <cellStyle name="_KT (2)_3_TG-TH" xfId="104" xr:uid="{00000000-0005-0000-0000-000063000000}"/>
    <cellStyle name="_KT (2)_3_TG-TH_Book1" xfId="105" xr:uid="{00000000-0005-0000-0000-000064000000}"/>
    <cellStyle name="_KT (2)_3_TG-TH_Book1_BC-QT-WB-dthao" xfId="106" xr:uid="{00000000-0005-0000-0000-000065000000}"/>
    <cellStyle name="_KT (2)_3_TG-TH_Lora-tungchau" xfId="107" xr:uid="{00000000-0005-0000-0000-000066000000}"/>
    <cellStyle name="_KT (2)_3_TG-TH_PERSONAL" xfId="108" xr:uid="{00000000-0005-0000-0000-000067000000}"/>
    <cellStyle name="_KT (2)_3_TG-TH_PERSONAL_Book1" xfId="109" xr:uid="{00000000-0005-0000-0000-000068000000}"/>
    <cellStyle name="_KT (2)_3_TG-TH_PERSONAL_HTQ.8 GD1" xfId="110" xr:uid="{00000000-0005-0000-0000-000069000000}"/>
    <cellStyle name="_KT (2)_3_TG-TH_PERSONAL_Tong hop KHCB 2001" xfId="111" xr:uid="{00000000-0005-0000-0000-00006A000000}"/>
    <cellStyle name="_KT (2)_3_TG-TH_Qt-HT3PQ1(CauKho)" xfId="112" xr:uid="{00000000-0005-0000-0000-00006B000000}"/>
    <cellStyle name="_KT (2)_4" xfId="113" xr:uid="{00000000-0005-0000-0000-00006C000000}"/>
    <cellStyle name="_KT (2)_4_BAO CAO KLCT PT2000" xfId="114" xr:uid="{00000000-0005-0000-0000-00006D000000}"/>
    <cellStyle name="_KT (2)_4_BAO CAO PT2000" xfId="115" xr:uid="{00000000-0005-0000-0000-00006E000000}"/>
    <cellStyle name="_KT (2)_4_BAO CAO PT2000_Book1" xfId="116" xr:uid="{00000000-0005-0000-0000-00006F000000}"/>
    <cellStyle name="_KT (2)_4_Bao cao XDCB 2001 - T11 KH dieu chinh 20-11-THAI" xfId="117" xr:uid="{00000000-0005-0000-0000-000070000000}"/>
    <cellStyle name="_KT (2)_4_Book1" xfId="118" xr:uid="{00000000-0005-0000-0000-000071000000}"/>
    <cellStyle name="_KT (2)_4_Book1_1" xfId="119" xr:uid="{00000000-0005-0000-0000-000072000000}"/>
    <cellStyle name="_KT (2)_4_Book1_2" xfId="120" xr:uid="{00000000-0005-0000-0000-000073000000}"/>
    <cellStyle name="_KT (2)_4_Book1_3" xfId="121" xr:uid="{00000000-0005-0000-0000-000074000000}"/>
    <cellStyle name="_KT (2)_4_Book1_Book1" xfId="122" xr:uid="{00000000-0005-0000-0000-000075000000}"/>
    <cellStyle name="_KT (2)_4_DTCDT MR.2N110.HOCMON.TDTOAN.CCUNG" xfId="123" xr:uid="{00000000-0005-0000-0000-000076000000}"/>
    <cellStyle name="_KT (2)_4_Lora-tungchau" xfId="124" xr:uid="{00000000-0005-0000-0000-000077000000}"/>
    <cellStyle name="_KT (2)_4_PGIA-phieu tham tra Kho bac" xfId="125" xr:uid="{00000000-0005-0000-0000-000078000000}"/>
    <cellStyle name="_KT (2)_4_PT02-02" xfId="126" xr:uid="{00000000-0005-0000-0000-000079000000}"/>
    <cellStyle name="_KT (2)_4_PT02-02_Book1" xfId="127" xr:uid="{00000000-0005-0000-0000-00007A000000}"/>
    <cellStyle name="_KT (2)_4_PT02-03" xfId="128" xr:uid="{00000000-0005-0000-0000-00007B000000}"/>
    <cellStyle name="_KT (2)_4_PT02-03_Book1" xfId="129" xr:uid="{00000000-0005-0000-0000-00007C000000}"/>
    <cellStyle name="_KT (2)_4_Qt-HT3PQ1(CauKho)" xfId="130" xr:uid="{00000000-0005-0000-0000-00007D000000}"/>
    <cellStyle name="_KT (2)_4_TG-TH" xfId="131" xr:uid="{00000000-0005-0000-0000-00007E000000}"/>
    <cellStyle name="_KT (2)_5" xfId="132" xr:uid="{00000000-0005-0000-0000-00007F000000}"/>
    <cellStyle name="_KT (2)_5_BAO CAO KLCT PT2000" xfId="133" xr:uid="{00000000-0005-0000-0000-000080000000}"/>
    <cellStyle name="_KT (2)_5_BAO CAO PT2000" xfId="134" xr:uid="{00000000-0005-0000-0000-000081000000}"/>
    <cellStyle name="_KT (2)_5_BAO CAO PT2000_Book1" xfId="135" xr:uid="{00000000-0005-0000-0000-000082000000}"/>
    <cellStyle name="_KT (2)_5_Bao cao XDCB 2001 - T11 KH dieu chinh 20-11-THAI" xfId="136" xr:uid="{00000000-0005-0000-0000-000083000000}"/>
    <cellStyle name="_KT (2)_5_Book1" xfId="137" xr:uid="{00000000-0005-0000-0000-000084000000}"/>
    <cellStyle name="_KT (2)_5_Book1_1" xfId="138" xr:uid="{00000000-0005-0000-0000-000085000000}"/>
    <cellStyle name="_KT (2)_5_Book1_2" xfId="139" xr:uid="{00000000-0005-0000-0000-000086000000}"/>
    <cellStyle name="_KT (2)_5_Book1_BC-QT-WB-dthao" xfId="140" xr:uid="{00000000-0005-0000-0000-000087000000}"/>
    <cellStyle name="_KT (2)_5_Book1_Book1" xfId="141" xr:uid="{00000000-0005-0000-0000-000088000000}"/>
    <cellStyle name="_KT (2)_5_DTCDT MR.2N110.HOCMON.TDTOAN.CCUNG" xfId="142" xr:uid="{00000000-0005-0000-0000-000089000000}"/>
    <cellStyle name="_KT (2)_5_Lora-tungchau" xfId="143" xr:uid="{00000000-0005-0000-0000-00008A000000}"/>
    <cellStyle name="_KT (2)_5_PGIA-phieu tham tra Kho bac" xfId="144" xr:uid="{00000000-0005-0000-0000-00008B000000}"/>
    <cellStyle name="_KT (2)_5_PT02-02" xfId="145" xr:uid="{00000000-0005-0000-0000-00008C000000}"/>
    <cellStyle name="_KT (2)_5_PT02-02_Book1" xfId="146" xr:uid="{00000000-0005-0000-0000-00008D000000}"/>
    <cellStyle name="_KT (2)_5_PT02-03" xfId="147" xr:uid="{00000000-0005-0000-0000-00008E000000}"/>
    <cellStyle name="_KT (2)_5_PT02-03_Book1" xfId="148" xr:uid="{00000000-0005-0000-0000-00008F000000}"/>
    <cellStyle name="_KT (2)_5_Qt-HT3PQ1(CauKho)" xfId="149" xr:uid="{00000000-0005-0000-0000-000090000000}"/>
    <cellStyle name="_KT (2)_Book1" xfId="150" xr:uid="{00000000-0005-0000-0000-000091000000}"/>
    <cellStyle name="_KT (2)_Book1_BC-QT-WB-dthao" xfId="151" xr:uid="{00000000-0005-0000-0000-000092000000}"/>
    <cellStyle name="_KT (2)_Lora-tungchau" xfId="152" xr:uid="{00000000-0005-0000-0000-000093000000}"/>
    <cellStyle name="_KT (2)_PERSONAL" xfId="153" xr:uid="{00000000-0005-0000-0000-000094000000}"/>
    <cellStyle name="_KT (2)_PERSONAL_Book1" xfId="154" xr:uid="{00000000-0005-0000-0000-000095000000}"/>
    <cellStyle name="_KT (2)_PERSONAL_HTQ.8 GD1" xfId="155" xr:uid="{00000000-0005-0000-0000-000096000000}"/>
    <cellStyle name="_KT (2)_PERSONAL_Tong hop KHCB 2001" xfId="156" xr:uid="{00000000-0005-0000-0000-000097000000}"/>
    <cellStyle name="_KT (2)_Qt-HT3PQ1(CauKho)" xfId="157" xr:uid="{00000000-0005-0000-0000-000098000000}"/>
    <cellStyle name="_KT (2)_TG-TH" xfId="158" xr:uid="{00000000-0005-0000-0000-000099000000}"/>
    <cellStyle name="_KT_TG" xfId="159" xr:uid="{00000000-0005-0000-0000-00009A000000}"/>
    <cellStyle name="_KT_TG_1" xfId="160" xr:uid="{00000000-0005-0000-0000-00009B000000}"/>
    <cellStyle name="_KT_TG_1_BAO CAO KLCT PT2000" xfId="161" xr:uid="{00000000-0005-0000-0000-00009C000000}"/>
    <cellStyle name="_KT_TG_1_BAO CAO PT2000" xfId="162" xr:uid="{00000000-0005-0000-0000-00009D000000}"/>
    <cellStyle name="_KT_TG_1_BAO CAO PT2000_Book1" xfId="163" xr:uid="{00000000-0005-0000-0000-00009E000000}"/>
    <cellStyle name="_KT_TG_1_Bao cao XDCB 2001 - T11 KH dieu chinh 20-11-THAI" xfId="164" xr:uid="{00000000-0005-0000-0000-00009F000000}"/>
    <cellStyle name="_KT_TG_1_Book1" xfId="165" xr:uid="{00000000-0005-0000-0000-0000A0000000}"/>
    <cellStyle name="_KT_TG_1_Book1_1" xfId="166" xr:uid="{00000000-0005-0000-0000-0000A1000000}"/>
    <cellStyle name="_KT_TG_1_Book1_2" xfId="167" xr:uid="{00000000-0005-0000-0000-0000A2000000}"/>
    <cellStyle name="_KT_TG_1_Book1_BC-QT-WB-dthao" xfId="168" xr:uid="{00000000-0005-0000-0000-0000A3000000}"/>
    <cellStyle name="_KT_TG_1_Book1_Book1" xfId="169" xr:uid="{00000000-0005-0000-0000-0000A4000000}"/>
    <cellStyle name="_KT_TG_1_DTCDT MR.2N110.HOCMON.TDTOAN.CCUNG" xfId="170" xr:uid="{00000000-0005-0000-0000-0000A5000000}"/>
    <cellStyle name="_KT_TG_1_Lora-tungchau" xfId="171" xr:uid="{00000000-0005-0000-0000-0000A6000000}"/>
    <cellStyle name="_KT_TG_1_PGIA-phieu tham tra Kho bac" xfId="172" xr:uid="{00000000-0005-0000-0000-0000A7000000}"/>
    <cellStyle name="_KT_TG_1_PT02-02" xfId="173" xr:uid="{00000000-0005-0000-0000-0000A8000000}"/>
    <cellStyle name="_KT_TG_1_PT02-02_Book1" xfId="174" xr:uid="{00000000-0005-0000-0000-0000A9000000}"/>
    <cellStyle name="_KT_TG_1_PT02-03" xfId="175" xr:uid="{00000000-0005-0000-0000-0000AA000000}"/>
    <cellStyle name="_KT_TG_1_PT02-03_Book1" xfId="176" xr:uid="{00000000-0005-0000-0000-0000AB000000}"/>
    <cellStyle name="_KT_TG_1_Qt-HT3PQ1(CauKho)" xfId="177" xr:uid="{00000000-0005-0000-0000-0000AC000000}"/>
    <cellStyle name="_KT_TG_2" xfId="178" xr:uid="{00000000-0005-0000-0000-0000AD000000}"/>
    <cellStyle name="_KT_TG_2_BAO CAO KLCT PT2000" xfId="179" xr:uid="{00000000-0005-0000-0000-0000AE000000}"/>
    <cellStyle name="_KT_TG_2_BAO CAO PT2000" xfId="180" xr:uid="{00000000-0005-0000-0000-0000AF000000}"/>
    <cellStyle name="_KT_TG_2_BAO CAO PT2000_Book1" xfId="181" xr:uid="{00000000-0005-0000-0000-0000B0000000}"/>
    <cellStyle name="_KT_TG_2_Bao cao XDCB 2001 - T11 KH dieu chinh 20-11-THAI" xfId="182" xr:uid="{00000000-0005-0000-0000-0000B1000000}"/>
    <cellStyle name="_KT_TG_2_Book1" xfId="183" xr:uid="{00000000-0005-0000-0000-0000B2000000}"/>
    <cellStyle name="_KT_TG_2_Book1_1" xfId="184" xr:uid="{00000000-0005-0000-0000-0000B3000000}"/>
    <cellStyle name="_KT_TG_2_Book1_2" xfId="185" xr:uid="{00000000-0005-0000-0000-0000B4000000}"/>
    <cellStyle name="_KT_TG_2_Book1_3" xfId="186" xr:uid="{00000000-0005-0000-0000-0000B5000000}"/>
    <cellStyle name="_KT_TG_2_Book1_Book1" xfId="187" xr:uid="{00000000-0005-0000-0000-0000B6000000}"/>
    <cellStyle name="_KT_TG_2_DTCDT MR.2N110.HOCMON.TDTOAN.CCUNG" xfId="188" xr:uid="{00000000-0005-0000-0000-0000B7000000}"/>
    <cellStyle name="_KT_TG_2_Lora-tungchau" xfId="189" xr:uid="{00000000-0005-0000-0000-0000B8000000}"/>
    <cellStyle name="_KT_TG_2_PGIA-phieu tham tra Kho bac" xfId="190" xr:uid="{00000000-0005-0000-0000-0000B9000000}"/>
    <cellStyle name="_KT_TG_2_PT02-02" xfId="191" xr:uid="{00000000-0005-0000-0000-0000BA000000}"/>
    <cellStyle name="_KT_TG_2_PT02-02_Book1" xfId="192" xr:uid="{00000000-0005-0000-0000-0000BB000000}"/>
    <cellStyle name="_KT_TG_2_PT02-03" xfId="193" xr:uid="{00000000-0005-0000-0000-0000BC000000}"/>
    <cellStyle name="_KT_TG_2_PT02-03_Book1" xfId="194" xr:uid="{00000000-0005-0000-0000-0000BD000000}"/>
    <cellStyle name="_KT_TG_2_Qt-HT3PQ1(CauKho)" xfId="195" xr:uid="{00000000-0005-0000-0000-0000BE000000}"/>
    <cellStyle name="_KT_TG_3" xfId="196" xr:uid="{00000000-0005-0000-0000-0000BF000000}"/>
    <cellStyle name="_KT_TG_4" xfId="197" xr:uid="{00000000-0005-0000-0000-0000C0000000}"/>
    <cellStyle name="_KT_TG_4_Lora-tungchau" xfId="198" xr:uid="{00000000-0005-0000-0000-0000C1000000}"/>
    <cellStyle name="_KT_TG_4_Qt-HT3PQ1(CauKho)" xfId="199" xr:uid="{00000000-0005-0000-0000-0000C2000000}"/>
    <cellStyle name="_Lora-tungchau" xfId="200" xr:uid="{00000000-0005-0000-0000-0000C3000000}"/>
    <cellStyle name="_PERSONAL" xfId="201" xr:uid="{00000000-0005-0000-0000-0000C4000000}"/>
    <cellStyle name="_PERSONAL_Book1" xfId="202" xr:uid="{00000000-0005-0000-0000-0000C5000000}"/>
    <cellStyle name="_PERSONAL_HTQ.8 GD1" xfId="203" xr:uid="{00000000-0005-0000-0000-0000C6000000}"/>
    <cellStyle name="_PERSONAL_Tong hop KHCB 2001" xfId="204" xr:uid="{00000000-0005-0000-0000-0000C7000000}"/>
    <cellStyle name="_Phan bo KH 2009 TPCP" xfId="205" xr:uid="{00000000-0005-0000-0000-0000C8000000}"/>
    <cellStyle name="_Phu luc 2 (Bieu 2) TH KH 2010" xfId="206" xr:uid="{00000000-0005-0000-0000-0000C9000000}"/>
    <cellStyle name="_x0001__Phu luc 5 - TH nhu cau cua BNN" xfId="207" xr:uid="{00000000-0005-0000-0000-0000CA000000}"/>
    <cellStyle name="_Qt-HT3PQ1(CauKho)" xfId="208" xr:uid="{00000000-0005-0000-0000-0000CB000000}"/>
    <cellStyle name="_TG-TH" xfId="209" xr:uid="{00000000-0005-0000-0000-0000CC000000}"/>
    <cellStyle name="_TG-TH_1" xfId="210" xr:uid="{00000000-0005-0000-0000-0000CD000000}"/>
    <cellStyle name="_TG-TH_1_BAO CAO KLCT PT2000" xfId="211" xr:uid="{00000000-0005-0000-0000-0000CE000000}"/>
    <cellStyle name="_TG-TH_1_BAO CAO PT2000" xfId="212" xr:uid="{00000000-0005-0000-0000-0000CF000000}"/>
    <cellStyle name="_TG-TH_1_BAO CAO PT2000_Book1" xfId="213" xr:uid="{00000000-0005-0000-0000-0000D0000000}"/>
    <cellStyle name="_TG-TH_1_Bao cao XDCB 2001 - T11 KH dieu chinh 20-11-THAI" xfId="214" xr:uid="{00000000-0005-0000-0000-0000D1000000}"/>
    <cellStyle name="_TG-TH_1_Book1" xfId="215" xr:uid="{00000000-0005-0000-0000-0000D2000000}"/>
    <cellStyle name="_TG-TH_1_Book1_1" xfId="216" xr:uid="{00000000-0005-0000-0000-0000D3000000}"/>
    <cellStyle name="_TG-TH_1_Book1_2" xfId="217" xr:uid="{00000000-0005-0000-0000-0000D4000000}"/>
    <cellStyle name="_TG-TH_1_Book1_BC-QT-WB-dthao" xfId="218" xr:uid="{00000000-0005-0000-0000-0000D5000000}"/>
    <cellStyle name="_TG-TH_1_Book1_Book1" xfId="219" xr:uid="{00000000-0005-0000-0000-0000D6000000}"/>
    <cellStyle name="_TG-TH_1_DTCDT MR.2N110.HOCMON.TDTOAN.CCUNG" xfId="220" xr:uid="{00000000-0005-0000-0000-0000D7000000}"/>
    <cellStyle name="_TG-TH_1_Lora-tungchau" xfId="221" xr:uid="{00000000-0005-0000-0000-0000D8000000}"/>
    <cellStyle name="_TG-TH_1_PGIA-phieu tham tra Kho bac" xfId="222" xr:uid="{00000000-0005-0000-0000-0000D9000000}"/>
    <cellStyle name="_TG-TH_1_PT02-02" xfId="223" xr:uid="{00000000-0005-0000-0000-0000DA000000}"/>
    <cellStyle name="_TG-TH_1_PT02-02_Book1" xfId="224" xr:uid="{00000000-0005-0000-0000-0000DB000000}"/>
    <cellStyle name="_TG-TH_1_PT02-03" xfId="225" xr:uid="{00000000-0005-0000-0000-0000DC000000}"/>
    <cellStyle name="_TG-TH_1_PT02-03_Book1" xfId="226" xr:uid="{00000000-0005-0000-0000-0000DD000000}"/>
    <cellStyle name="_TG-TH_1_Qt-HT3PQ1(CauKho)" xfId="227" xr:uid="{00000000-0005-0000-0000-0000DE000000}"/>
    <cellStyle name="_TG-TH_2" xfId="228" xr:uid="{00000000-0005-0000-0000-0000DF000000}"/>
    <cellStyle name="_TG-TH_2_BAO CAO KLCT PT2000" xfId="229" xr:uid="{00000000-0005-0000-0000-0000E0000000}"/>
    <cellStyle name="_TG-TH_2_BAO CAO PT2000" xfId="230" xr:uid="{00000000-0005-0000-0000-0000E1000000}"/>
    <cellStyle name="_TG-TH_2_BAO CAO PT2000_Book1" xfId="231" xr:uid="{00000000-0005-0000-0000-0000E2000000}"/>
    <cellStyle name="_TG-TH_2_Bao cao XDCB 2001 - T11 KH dieu chinh 20-11-THAI" xfId="232" xr:uid="{00000000-0005-0000-0000-0000E3000000}"/>
    <cellStyle name="_TG-TH_2_Book1" xfId="233" xr:uid="{00000000-0005-0000-0000-0000E4000000}"/>
    <cellStyle name="_TG-TH_2_Book1_1" xfId="234" xr:uid="{00000000-0005-0000-0000-0000E5000000}"/>
    <cellStyle name="_TG-TH_2_Book1_2" xfId="235" xr:uid="{00000000-0005-0000-0000-0000E6000000}"/>
    <cellStyle name="_TG-TH_2_Book1_3" xfId="236" xr:uid="{00000000-0005-0000-0000-0000E7000000}"/>
    <cellStyle name="_TG-TH_2_Book1_Book1" xfId="237" xr:uid="{00000000-0005-0000-0000-0000E8000000}"/>
    <cellStyle name="_TG-TH_2_DTCDT MR.2N110.HOCMON.TDTOAN.CCUNG" xfId="238" xr:uid="{00000000-0005-0000-0000-0000E9000000}"/>
    <cellStyle name="_TG-TH_2_Lora-tungchau" xfId="239" xr:uid="{00000000-0005-0000-0000-0000EA000000}"/>
    <cellStyle name="_TG-TH_2_PGIA-phieu tham tra Kho bac" xfId="240" xr:uid="{00000000-0005-0000-0000-0000EB000000}"/>
    <cellStyle name="_TG-TH_2_PT02-02" xfId="241" xr:uid="{00000000-0005-0000-0000-0000EC000000}"/>
    <cellStyle name="_TG-TH_2_PT02-02_Book1" xfId="242" xr:uid="{00000000-0005-0000-0000-0000ED000000}"/>
    <cellStyle name="_TG-TH_2_PT02-03" xfId="243" xr:uid="{00000000-0005-0000-0000-0000EE000000}"/>
    <cellStyle name="_TG-TH_2_PT02-03_Book1" xfId="244" xr:uid="{00000000-0005-0000-0000-0000EF000000}"/>
    <cellStyle name="_TG-TH_2_Qt-HT3PQ1(CauKho)" xfId="245" xr:uid="{00000000-0005-0000-0000-0000F0000000}"/>
    <cellStyle name="_TG-TH_3" xfId="246" xr:uid="{00000000-0005-0000-0000-0000F1000000}"/>
    <cellStyle name="_TG-TH_3_Lora-tungchau" xfId="247" xr:uid="{00000000-0005-0000-0000-0000F2000000}"/>
    <cellStyle name="_TG-TH_3_Qt-HT3PQ1(CauKho)" xfId="248" xr:uid="{00000000-0005-0000-0000-0000F3000000}"/>
    <cellStyle name="_TG-TH_4" xfId="249" xr:uid="{00000000-0005-0000-0000-0000F4000000}"/>
    <cellStyle name="_TH KH 2010" xfId="250" xr:uid="{00000000-0005-0000-0000-0000F5000000}"/>
    <cellStyle name="_Ung truoc de bien (ban theo mau Vu DP) 15.6" xfId="251" xr:uid="{00000000-0005-0000-0000-0000F6000000}"/>
    <cellStyle name="_Ung truoc de bien (ban theo mau Vu DP) 15.6_Nhu cau von dau tu 2013-2015 (LD Vụ sua)" xfId="252" xr:uid="{00000000-0005-0000-0000-0000F7000000}"/>
    <cellStyle name="_Von dau tu 2006-2020 (TL chien luoc)" xfId="253" xr:uid="{00000000-0005-0000-0000-0000F8000000}"/>
    <cellStyle name="_x0001_¨c^ " xfId="254" xr:uid="{00000000-0005-0000-0000-0000F9000000}"/>
    <cellStyle name="_x0001_¨c^ ?[?0?]?_?0?0?" xfId="255" xr:uid="{00000000-0005-0000-0000-0000FA000000}"/>
    <cellStyle name="_x0001_¨c^[" xfId="256" xr:uid="{00000000-0005-0000-0000-0000FB000000}"/>
    <cellStyle name="_x0001_¨c^[?0?" xfId="257" xr:uid="{00000000-0005-0000-0000-0000FC000000}"/>
    <cellStyle name="_x0001_¨c^_?0?0?Q?3?" xfId="258" xr:uid="{00000000-0005-0000-0000-0000FD000000}"/>
    <cellStyle name="_x0001_¨Œc^ " xfId="259" xr:uid="{00000000-0005-0000-0000-0000FE000000}"/>
    <cellStyle name="_x0001_¨Œc^ ?[?0?]?_?0?0?" xfId="260" xr:uid="{00000000-0005-0000-0000-0000FF000000}"/>
    <cellStyle name="_x0001_¨Œc^[" xfId="261" xr:uid="{00000000-0005-0000-0000-000000010000}"/>
    <cellStyle name="_x0001_¨Œc^[?0?" xfId="262" xr:uid="{00000000-0005-0000-0000-000001010000}"/>
    <cellStyle name="_x0001_¨Œc^_?0?0?Q?3?" xfId="263" xr:uid="{00000000-0005-0000-0000-000002010000}"/>
    <cellStyle name="¤@¯ë_CHI PHI QUAN LY 1-00" xfId="264" xr:uid="{00000000-0005-0000-0000-000003010000}"/>
    <cellStyle name="_x0001_µÑTÖ " xfId="265" xr:uid="{00000000-0005-0000-0000-000004010000}"/>
    <cellStyle name="_x0001_µÑTÖ ?[?0?" xfId="266" xr:uid="{00000000-0005-0000-0000-000005010000}"/>
    <cellStyle name="_x0001_µÑTÖ_" xfId="267" xr:uid="{00000000-0005-0000-0000-000006010000}"/>
    <cellStyle name="•W€_’·Šú‰p•¶" xfId="268" xr:uid="{00000000-0005-0000-0000-000007010000}"/>
    <cellStyle name="•W_’·Šú‰p•¶" xfId="269" xr:uid="{00000000-0005-0000-0000-000008010000}"/>
    <cellStyle name="W_STDFOR" xfId="270" xr:uid="{00000000-0005-0000-0000-000009010000}"/>
    <cellStyle name="0" xfId="271" xr:uid="{00000000-0005-0000-0000-00000A010000}"/>
    <cellStyle name="0,0_x000d__x000a_NA_x000d__x000a_" xfId="272" xr:uid="{00000000-0005-0000-0000-00000B010000}"/>
    <cellStyle name="0.0" xfId="273" xr:uid="{00000000-0005-0000-0000-00000C010000}"/>
    <cellStyle name="0.00" xfId="274" xr:uid="{00000000-0005-0000-0000-00000D010000}"/>
    <cellStyle name="1" xfId="275" xr:uid="{00000000-0005-0000-0000-00000E010000}"/>
    <cellStyle name="1_1 Bieu 6 thang nam 2011" xfId="276" xr:uid="{00000000-0005-0000-0000-00000F010000}"/>
    <cellStyle name="1_1 Bieu 6 thang nam 2011_BC von DTPT 6 thang 2012" xfId="277" xr:uid="{00000000-0005-0000-0000-000010010000}"/>
    <cellStyle name="1_1 Bieu 6 thang nam 2011_Bieu du thao QD von ho tro co MT" xfId="278" xr:uid="{00000000-0005-0000-0000-000011010000}"/>
    <cellStyle name="1_1 Bieu 6 thang nam 2011_Ke hoach 2012 (theo doi)" xfId="279" xr:uid="{00000000-0005-0000-0000-000012010000}"/>
    <cellStyle name="1_1 Bieu 6 thang nam 2011_Ke hoach 2012 theo doi (giai ngan 30.6.12)" xfId="280" xr:uid="{00000000-0005-0000-0000-000013010000}"/>
    <cellStyle name="1_17 bieu (hung cap nhap)" xfId="281" xr:uid="{00000000-0005-0000-0000-000014010000}"/>
    <cellStyle name="1_17 bieu (hung cap nhap)_BC von DTPT 6 thang 2012" xfId="282" xr:uid="{00000000-0005-0000-0000-000015010000}"/>
    <cellStyle name="1_17 bieu (hung cap nhap)_Bieu du thao QD von ho tro co MT" xfId="283" xr:uid="{00000000-0005-0000-0000-000016010000}"/>
    <cellStyle name="1_17 bieu (hung cap nhap)_Dang ky phan khai von ODA (gui Bo)" xfId="284" xr:uid="{00000000-0005-0000-0000-000017010000}"/>
    <cellStyle name="1_17 bieu (hung cap nhap)_Dang ky phan khai von ODA (gui Bo)_BC von DTPT 6 thang 2012" xfId="285" xr:uid="{00000000-0005-0000-0000-000018010000}"/>
    <cellStyle name="1_17 bieu (hung cap nhap)_Dang ky phan khai von ODA (gui Bo)_Bieu du thao QD von ho tro co MT" xfId="286" xr:uid="{00000000-0005-0000-0000-000019010000}"/>
    <cellStyle name="1_17 bieu (hung cap nhap)_Dang ky phan khai von ODA (gui Bo)_Ke hoach 2012 theo doi (giai ngan 30.6.12)" xfId="287" xr:uid="{00000000-0005-0000-0000-00001A010000}"/>
    <cellStyle name="1_17 bieu (hung cap nhap)_Ke hoach 2012 (theo doi)" xfId="288" xr:uid="{00000000-0005-0000-0000-00001B010000}"/>
    <cellStyle name="1_17 bieu (hung cap nhap)_Ke hoach 2012 theo doi (giai ngan 30.6.12)" xfId="289" xr:uid="{00000000-0005-0000-0000-00001C010000}"/>
    <cellStyle name="1_2008_OANH_LUC_TAN" xfId="290" xr:uid="{00000000-0005-0000-0000-00001D010000}"/>
    <cellStyle name="1_Bao cao doan cong tac cua Bo thang 4-2010" xfId="291" xr:uid="{00000000-0005-0000-0000-00001E010000}"/>
    <cellStyle name="1_Bao cao doan cong tac cua Bo thang 4-2010_BC von DTPT 6 thang 2012" xfId="292" xr:uid="{00000000-0005-0000-0000-00001F010000}"/>
    <cellStyle name="1_Bao cao doan cong tac cua Bo thang 4-2010_Bieu du thao QD von ho tro co MT" xfId="293" xr:uid="{00000000-0005-0000-0000-000020010000}"/>
    <cellStyle name="1_Bao cao doan cong tac cua Bo thang 4-2010_Dang ky phan khai von ODA (gui Bo)" xfId="294" xr:uid="{00000000-0005-0000-0000-000021010000}"/>
    <cellStyle name="1_Bao cao doan cong tac cua Bo thang 4-2010_Dang ky phan khai von ODA (gui Bo)_BC von DTPT 6 thang 2012" xfId="295" xr:uid="{00000000-0005-0000-0000-000022010000}"/>
    <cellStyle name="1_Bao cao doan cong tac cua Bo thang 4-2010_Dang ky phan khai von ODA (gui Bo)_Bieu du thao QD von ho tro co MT" xfId="296" xr:uid="{00000000-0005-0000-0000-000023010000}"/>
    <cellStyle name="1_Bao cao doan cong tac cua Bo thang 4-2010_Dang ky phan khai von ODA (gui Bo)_Ke hoach 2012 theo doi (giai ngan 30.6.12)" xfId="297" xr:uid="{00000000-0005-0000-0000-000024010000}"/>
    <cellStyle name="1_Bao cao doan cong tac cua Bo thang 4-2010_Ke hoach 2012 (theo doi)" xfId="298" xr:uid="{00000000-0005-0000-0000-000025010000}"/>
    <cellStyle name="1_Bao cao doan cong tac cua Bo thang 4-2010_Ke hoach 2012 theo doi (giai ngan 30.6.12)" xfId="299" xr:uid="{00000000-0005-0000-0000-000026010000}"/>
    <cellStyle name="1_Bao cao giai ngan von dau tu nam 2009 (theo doi)" xfId="300" xr:uid="{00000000-0005-0000-0000-000027010000}"/>
    <cellStyle name="1_Bao cao giai ngan von dau tu nam 2009 (theo doi)_Bao cao doan cong tac cua Bo thang 4-2010" xfId="301" xr:uid="{00000000-0005-0000-0000-000028010000}"/>
    <cellStyle name="1_Bao cao giai ngan von dau tu nam 2009 (theo doi)_Bao cao doan cong tac cua Bo thang 4-2010_BC von DTPT 6 thang 2012" xfId="302" xr:uid="{00000000-0005-0000-0000-000029010000}"/>
    <cellStyle name="1_Bao cao giai ngan von dau tu nam 2009 (theo doi)_Bao cao doan cong tac cua Bo thang 4-2010_Bieu du thao QD von ho tro co MT" xfId="303" xr:uid="{00000000-0005-0000-0000-00002A010000}"/>
    <cellStyle name="1_Bao cao giai ngan von dau tu nam 2009 (theo doi)_Bao cao doan cong tac cua Bo thang 4-2010_Dang ky phan khai von ODA (gui Bo)" xfId="304" xr:uid="{00000000-0005-0000-0000-00002B010000}"/>
    <cellStyle name="1_Bao cao giai ngan von dau tu nam 2009 (theo doi)_Bao cao doan cong tac cua Bo thang 4-2010_Dang ky phan khai von ODA (gui Bo)_BC von DTPT 6 thang 2012" xfId="305" xr:uid="{00000000-0005-0000-0000-00002C010000}"/>
    <cellStyle name="1_Bao cao giai ngan von dau tu nam 2009 (theo doi)_Bao cao doan cong tac cua Bo thang 4-2010_Dang ky phan khai von ODA (gui Bo)_Bieu du thao QD von ho tro co MT" xfId="306" xr:uid="{00000000-0005-0000-0000-00002D010000}"/>
    <cellStyle name="1_Bao cao giai ngan von dau tu nam 2009 (theo doi)_Bao cao doan cong tac cua Bo thang 4-2010_Dang ky phan khai von ODA (gui Bo)_Ke hoach 2012 theo doi (giai ngan 30.6.12)" xfId="307" xr:uid="{00000000-0005-0000-0000-00002E010000}"/>
    <cellStyle name="1_Bao cao giai ngan von dau tu nam 2009 (theo doi)_Bao cao doan cong tac cua Bo thang 4-2010_Ke hoach 2012 (theo doi)" xfId="308" xr:uid="{00000000-0005-0000-0000-00002F010000}"/>
    <cellStyle name="1_Bao cao giai ngan von dau tu nam 2009 (theo doi)_Bao cao doan cong tac cua Bo thang 4-2010_Ke hoach 2012 theo doi (giai ngan 30.6.12)" xfId="309" xr:uid="{00000000-0005-0000-0000-000030010000}"/>
    <cellStyle name="1_Bao cao giai ngan von dau tu nam 2009 (theo doi)_Bao cao tinh hinh thuc hien KH 2009 den 31-01-10" xfId="310" xr:uid="{00000000-0005-0000-0000-000031010000}"/>
    <cellStyle name="1_Bao cao giai ngan von dau tu nam 2009 (theo doi)_Bao cao tinh hinh thuc hien KH 2009 den 31-01-10_BC von DTPT 6 thang 2012" xfId="311" xr:uid="{00000000-0005-0000-0000-000032010000}"/>
    <cellStyle name="1_Bao cao giai ngan von dau tu nam 2009 (theo doi)_Bao cao tinh hinh thuc hien KH 2009 den 31-01-10_Bieu du thao QD von ho tro co MT" xfId="312" xr:uid="{00000000-0005-0000-0000-000033010000}"/>
    <cellStyle name="1_Bao cao giai ngan von dau tu nam 2009 (theo doi)_Bao cao tinh hinh thuc hien KH 2009 den 31-01-10_Ke hoach 2012 (theo doi)" xfId="313" xr:uid="{00000000-0005-0000-0000-000034010000}"/>
    <cellStyle name="1_Bao cao giai ngan von dau tu nam 2009 (theo doi)_Bao cao tinh hinh thuc hien KH 2009 den 31-01-10_Ke hoach 2012 theo doi (giai ngan 30.6.12)" xfId="314" xr:uid="{00000000-0005-0000-0000-000035010000}"/>
    <cellStyle name="1_Bao cao giai ngan von dau tu nam 2009 (theo doi)_BC von DTPT 6 thang 2012" xfId="315" xr:uid="{00000000-0005-0000-0000-000036010000}"/>
    <cellStyle name="1_Bao cao giai ngan von dau tu nam 2009 (theo doi)_Bieu du thao QD von ho tro co MT" xfId="316" xr:uid="{00000000-0005-0000-0000-000037010000}"/>
    <cellStyle name="1_Bao cao giai ngan von dau tu nam 2009 (theo doi)_Book1" xfId="317" xr:uid="{00000000-0005-0000-0000-000038010000}"/>
    <cellStyle name="1_Bao cao giai ngan von dau tu nam 2009 (theo doi)_Book1_BC von DTPT 6 thang 2012" xfId="318" xr:uid="{00000000-0005-0000-0000-000039010000}"/>
    <cellStyle name="1_Bao cao giai ngan von dau tu nam 2009 (theo doi)_Book1_Bieu du thao QD von ho tro co MT" xfId="319" xr:uid="{00000000-0005-0000-0000-00003A010000}"/>
    <cellStyle name="1_Bao cao giai ngan von dau tu nam 2009 (theo doi)_Book1_Hoan chinh KH 2012 (o nha)" xfId="320" xr:uid="{00000000-0005-0000-0000-00003B010000}"/>
    <cellStyle name="1_Bao cao giai ngan von dau tu nam 2009 (theo doi)_Book1_Hoan chinh KH 2012 (o nha)_Bao cao giai ngan quy I" xfId="321" xr:uid="{00000000-0005-0000-0000-00003C010000}"/>
    <cellStyle name="1_Bao cao giai ngan von dau tu nam 2009 (theo doi)_Book1_Hoan chinh KH 2012 (o nha)_BC von DTPT 6 thang 2012" xfId="322" xr:uid="{00000000-0005-0000-0000-00003D010000}"/>
    <cellStyle name="1_Bao cao giai ngan von dau tu nam 2009 (theo doi)_Book1_Hoan chinh KH 2012 (o nha)_Bieu du thao QD von ho tro co MT" xfId="323" xr:uid="{00000000-0005-0000-0000-00003E010000}"/>
    <cellStyle name="1_Bao cao giai ngan von dau tu nam 2009 (theo doi)_Book1_Hoan chinh KH 2012 (o nha)_Ke hoach 2012 theo doi (giai ngan 30.6.12)" xfId="324" xr:uid="{00000000-0005-0000-0000-00003F010000}"/>
    <cellStyle name="1_Bao cao giai ngan von dau tu nam 2009 (theo doi)_Book1_Hoan chinh KH 2012 Von ho tro co MT" xfId="325" xr:uid="{00000000-0005-0000-0000-000040010000}"/>
    <cellStyle name="1_Bao cao giai ngan von dau tu nam 2009 (theo doi)_Book1_Hoan chinh KH 2012 Von ho tro co MT (chi tiet)" xfId="326" xr:uid="{00000000-0005-0000-0000-000041010000}"/>
    <cellStyle name="1_Bao cao giai ngan von dau tu nam 2009 (theo doi)_Book1_Hoan chinh KH 2012 Von ho tro co MT_Bao cao giai ngan quy I" xfId="327" xr:uid="{00000000-0005-0000-0000-000042010000}"/>
    <cellStyle name="1_Bao cao giai ngan von dau tu nam 2009 (theo doi)_Book1_Hoan chinh KH 2012 Von ho tro co MT_BC von DTPT 6 thang 2012" xfId="328" xr:uid="{00000000-0005-0000-0000-000043010000}"/>
    <cellStyle name="1_Bao cao giai ngan von dau tu nam 2009 (theo doi)_Book1_Hoan chinh KH 2012 Von ho tro co MT_Bieu du thao QD von ho tro co MT" xfId="329" xr:uid="{00000000-0005-0000-0000-000044010000}"/>
    <cellStyle name="1_Bao cao giai ngan von dau tu nam 2009 (theo doi)_Book1_Hoan chinh KH 2012 Von ho tro co MT_Ke hoach 2012 theo doi (giai ngan 30.6.12)" xfId="330" xr:uid="{00000000-0005-0000-0000-000045010000}"/>
    <cellStyle name="1_Bao cao giai ngan von dau tu nam 2009 (theo doi)_Book1_Ke hoach 2012 (theo doi)" xfId="331" xr:uid="{00000000-0005-0000-0000-000046010000}"/>
    <cellStyle name="1_Bao cao giai ngan von dau tu nam 2009 (theo doi)_Book1_Ke hoach 2012 theo doi (giai ngan 30.6.12)" xfId="332" xr:uid="{00000000-0005-0000-0000-000047010000}"/>
    <cellStyle name="1_Bao cao giai ngan von dau tu nam 2009 (theo doi)_Dang ky phan khai von ODA (gui Bo)" xfId="333" xr:uid="{00000000-0005-0000-0000-000048010000}"/>
    <cellStyle name="1_Bao cao giai ngan von dau tu nam 2009 (theo doi)_Dang ky phan khai von ODA (gui Bo)_BC von DTPT 6 thang 2012" xfId="334" xr:uid="{00000000-0005-0000-0000-000049010000}"/>
    <cellStyle name="1_Bao cao giai ngan von dau tu nam 2009 (theo doi)_Dang ky phan khai von ODA (gui Bo)_Bieu du thao QD von ho tro co MT" xfId="335" xr:uid="{00000000-0005-0000-0000-00004A010000}"/>
    <cellStyle name="1_Bao cao giai ngan von dau tu nam 2009 (theo doi)_Dang ky phan khai von ODA (gui Bo)_Ke hoach 2012 theo doi (giai ngan 30.6.12)" xfId="336" xr:uid="{00000000-0005-0000-0000-00004B010000}"/>
    <cellStyle name="1_Bao cao giai ngan von dau tu nam 2009 (theo doi)_DK bo tri lai (chinh thuc)" xfId="337" xr:uid="{00000000-0005-0000-0000-00004C010000}"/>
    <cellStyle name="1_Bao cao giai ngan von dau tu nam 2009 (theo doi)_DK bo tri lai (chinh thuc)_BC von DTPT 6 thang 2012" xfId="338" xr:uid="{00000000-0005-0000-0000-00004D010000}"/>
    <cellStyle name="1_Bao cao giai ngan von dau tu nam 2009 (theo doi)_DK bo tri lai (chinh thuc)_Bieu du thao QD von ho tro co MT" xfId="339" xr:uid="{00000000-0005-0000-0000-00004E010000}"/>
    <cellStyle name="1_Bao cao giai ngan von dau tu nam 2009 (theo doi)_DK bo tri lai (chinh thuc)_Hoan chinh KH 2012 (o nha)" xfId="340" xr:uid="{00000000-0005-0000-0000-00004F010000}"/>
    <cellStyle name="1_Bao cao giai ngan von dau tu nam 2009 (theo doi)_DK bo tri lai (chinh thuc)_Hoan chinh KH 2012 (o nha)_Bao cao giai ngan quy I" xfId="341" xr:uid="{00000000-0005-0000-0000-000050010000}"/>
    <cellStyle name="1_Bao cao giai ngan von dau tu nam 2009 (theo doi)_DK bo tri lai (chinh thuc)_Hoan chinh KH 2012 (o nha)_BC von DTPT 6 thang 2012" xfId="342" xr:uid="{00000000-0005-0000-0000-000051010000}"/>
    <cellStyle name="1_Bao cao giai ngan von dau tu nam 2009 (theo doi)_DK bo tri lai (chinh thuc)_Hoan chinh KH 2012 (o nha)_Bieu du thao QD von ho tro co MT" xfId="343" xr:uid="{00000000-0005-0000-0000-000052010000}"/>
    <cellStyle name="1_Bao cao giai ngan von dau tu nam 2009 (theo doi)_DK bo tri lai (chinh thuc)_Hoan chinh KH 2012 (o nha)_Ke hoach 2012 theo doi (giai ngan 30.6.12)" xfId="344" xr:uid="{00000000-0005-0000-0000-000053010000}"/>
    <cellStyle name="1_Bao cao giai ngan von dau tu nam 2009 (theo doi)_DK bo tri lai (chinh thuc)_Hoan chinh KH 2012 Von ho tro co MT" xfId="345" xr:uid="{00000000-0005-0000-0000-000054010000}"/>
    <cellStyle name="1_Bao cao giai ngan von dau tu nam 2009 (theo doi)_DK bo tri lai (chinh thuc)_Hoan chinh KH 2012 Von ho tro co MT (chi tiet)" xfId="346" xr:uid="{00000000-0005-0000-0000-000055010000}"/>
    <cellStyle name="1_Bao cao giai ngan von dau tu nam 2009 (theo doi)_DK bo tri lai (chinh thuc)_Hoan chinh KH 2012 Von ho tro co MT_Bao cao giai ngan quy I" xfId="347" xr:uid="{00000000-0005-0000-0000-000056010000}"/>
    <cellStyle name="1_Bao cao giai ngan von dau tu nam 2009 (theo doi)_DK bo tri lai (chinh thuc)_Hoan chinh KH 2012 Von ho tro co MT_BC von DTPT 6 thang 2012" xfId="348" xr:uid="{00000000-0005-0000-0000-000057010000}"/>
    <cellStyle name="1_Bao cao giai ngan von dau tu nam 2009 (theo doi)_DK bo tri lai (chinh thuc)_Hoan chinh KH 2012 Von ho tro co MT_Bieu du thao QD von ho tro co MT" xfId="349" xr:uid="{00000000-0005-0000-0000-000058010000}"/>
    <cellStyle name="1_Bao cao giai ngan von dau tu nam 2009 (theo doi)_DK bo tri lai (chinh thuc)_Hoan chinh KH 2012 Von ho tro co MT_Ke hoach 2012 theo doi (giai ngan 30.6.12)" xfId="350" xr:uid="{00000000-0005-0000-0000-000059010000}"/>
    <cellStyle name="1_Bao cao giai ngan von dau tu nam 2009 (theo doi)_DK bo tri lai (chinh thuc)_Ke hoach 2012 (theo doi)" xfId="351" xr:uid="{00000000-0005-0000-0000-00005A010000}"/>
    <cellStyle name="1_Bao cao giai ngan von dau tu nam 2009 (theo doi)_DK bo tri lai (chinh thuc)_Ke hoach 2012 theo doi (giai ngan 30.6.12)" xfId="352" xr:uid="{00000000-0005-0000-0000-00005B010000}"/>
    <cellStyle name="1_Bao cao giai ngan von dau tu nam 2009 (theo doi)_Ke hoach 2009 (theo doi) -1" xfId="353" xr:uid="{00000000-0005-0000-0000-00005C010000}"/>
    <cellStyle name="1_Bao cao giai ngan von dau tu nam 2009 (theo doi)_Ke hoach 2009 (theo doi) -1_Bao cao tinh hinh thuc hien KH 2009 den 31-01-10" xfId="354" xr:uid="{00000000-0005-0000-0000-00005D010000}"/>
    <cellStyle name="1_Bao cao giai ngan von dau tu nam 2009 (theo doi)_Ke hoach 2009 (theo doi) -1_Bao cao tinh hinh thuc hien KH 2009 den 31-01-10_BC von DTPT 6 thang 2012" xfId="355" xr:uid="{00000000-0005-0000-0000-00005E010000}"/>
    <cellStyle name="1_Bao cao giai ngan von dau tu nam 2009 (theo doi)_Ke hoach 2009 (theo doi) -1_Bao cao tinh hinh thuc hien KH 2009 den 31-01-10_Bieu du thao QD von ho tro co MT" xfId="356" xr:uid="{00000000-0005-0000-0000-00005F010000}"/>
    <cellStyle name="1_Bao cao giai ngan von dau tu nam 2009 (theo doi)_Ke hoach 2009 (theo doi) -1_Bao cao tinh hinh thuc hien KH 2009 den 31-01-10_Ke hoach 2012 (theo doi)" xfId="357" xr:uid="{00000000-0005-0000-0000-000060010000}"/>
    <cellStyle name="1_Bao cao giai ngan von dau tu nam 2009 (theo doi)_Ke hoach 2009 (theo doi) -1_Bao cao tinh hinh thuc hien KH 2009 den 31-01-10_Ke hoach 2012 theo doi (giai ngan 30.6.12)" xfId="358" xr:uid="{00000000-0005-0000-0000-000061010000}"/>
    <cellStyle name="1_Bao cao giai ngan von dau tu nam 2009 (theo doi)_Ke hoach 2009 (theo doi) -1_BC von DTPT 6 thang 2012" xfId="359" xr:uid="{00000000-0005-0000-0000-000062010000}"/>
    <cellStyle name="1_Bao cao giai ngan von dau tu nam 2009 (theo doi)_Ke hoach 2009 (theo doi) -1_Bieu du thao QD von ho tro co MT" xfId="360" xr:uid="{00000000-0005-0000-0000-000063010000}"/>
    <cellStyle name="1_Bao cao giai ngan von dau tu nam 2009 (theo doi)_Ke hoach 2009 (theo doi) -1_Book1" xfId="361" xr:uid="{00000000-0005-0000-0000-000064010000}"/>
    <cellStyle name="1_Bao cao giai ngan von dau tu nam 2009 (theo doi)_Ke hoach 2009 (theo doi) -1_Book1_BC von DTPT 6 thang 2012" xfId="362" xr:uid="{00000000-0005-0000-0000-000065010000}"/>
    <cellStyle name="1_Bao cao giai ngan von dau tu nam 2009 (theo doi)_Ke hoach 2009 (theo doi) -1_Book1_Bieu du thao QD von ho tro co MT" xfId="363" xr:uid="{00000000-0005-0000-0000-000066010000}"/>
    <cellStyle name="1_Bao cao giai ngan von dau tu nam 2009 (theo doi)_Ke hoach 2009 (theo doi) -1_Book1_Hoan chinh KH 2012 (o nha)" xfId="364" xr:uid="{00000000-0005-0000-0000-000067010000}"/>
    <cellStyle name="1_Bao cao giai ngan von dau tu nam 2009 (theo doi)_Ke hoach 2009 (theo doi) -1_Book1_Hoan chinh KH 2012 (o nha)_Bao cao giai ngan quy I" xfId="365" xr:uid="{00000000-0005-0000-0000-000068010000}"/>
    <cellStyle name="1_Bao cao giai ngan von dau tu nam 2009 (theo doi)_Ke hoach 2009 (theo doi) -1_Book1_Hoan chinh KH 2012 (o nha)_BC von DTPT 6 thang 2012" xfId="366" xr:uid="{00000000-0005-0000-0000-000069010000}"/>
    <cellStyle name="1_Bao cao giai ngan von dau tu nam 2009 (theo doi)_Ke hoach 2009 (theo doi) -1_Book1_Hoan chinh KH 2012 (o nha)_Bieu du thao QD von ho tro co MT" xfId="367" xr:uid="{00000000-0005-0000-0000-00006A010000}"/>
    <cellStyle name="1_Bao cao giai ngan von dau tu nam 2009 (theo doi)_Ke hoach 2009 (theo doi) -1_Book1_Hoan chinh KH 2012 (o nha)_Ke hoach 2012 theo doi (giai ngan 30.6.12)" xfId="368" xr:uid="{00000000-0005-0000-0000-00006B010000}"/>
    <cellStyle name="1_Bao cao giai ngan von dau tu nam 2009 (theo doi)_Ke hoach 2009 (theo doi) -1_Book1_Hoan chinh KH 2012 Von ho tro co MT" xfId="369" xr:uid="{00000000-0005-0000-0000-00006C010000}"/>
    <cellStyle name="1_Bao cao giai ngan von dau tu nam 2009 (theo doi)_Ke hoach 2009 (theo doi) -1_Book1_Hoan chinh KH 2012 Von ho tro co MT (chi tiet)" xfId="370" xr:uid="{00000000-0005-0000-0000-00006D010000}"/>
    <cellStyle name="1_Bao cao giai ngan von dau tu nam 2009 (theo doi)_Ke hoach 2009 (theo doi) -1_Book1_Hoan chinh KH 2012 Von ho tro co MT_Bao cao giai ngan quy I" xfId="371" xr:uid="{00000000-0005-0000-0000-00006E010000}"/>
    <cellStyle name="1_Bao cao giai ngan von dau tu nam 2009 (theo doi)_Ke hoach 2009 (theo doi) -1_Book1_Hoan chinh KH 2012 Von ho tro co MT_BC von DTPT 6 thang 2012" xfId="372" xr:uid="{00000000-0005-0000-0000-00006F010000}"/>
    <cellStyle name="1_Bao cao giai ngan von dau tu nam 2009 (theo doi)_Ke hoach 2009 (theo doi) -1_Book1_Hoan chinh KH 2012 Von ho tro co MT_Bieu du thao QD von ho tro co MT" xfId="373" xr:uid="{00000000-0005-0000-0000-000070010000}"/>
    <cellStyle name="1_Bao cao giai ngan von dau tu nam 2009 (theo doi)_Ke hoach 2009 (theo doi) -1_Book1_Hoan chinh KH 2012 Von ho tro co MT_Ke hoach 2012 theo doi (giai ngan 30.6.12)" xfId="374" xr:uid="{00000000-0005-0000-0000-000071010000}"/>
    <cellStyle name="1_Bao cao giai ngan von dau tu nam 2009 (theo doi)_Ke hoach 2009 (theo doi) -1_Book1_Ke hoach 2012 (theo doi)" xfId="375" xr:uid="{00000000-0005-0000-0000-000072010000}"/>
    <cellStyle name="1_Bao cao giai ngan von dau tu nam 2009 (theo doi)_Ke hoach 2009 (theo doi) -1_Book1_Ke hoach 2012 theo doi (giai ngan 30.6.12)" xfId="376" xr:uid="{00000000-0005-0000-0000-000073010000}"/>
    <cellStyle name="1_Bao cao giai ngan von dau tu nam 2009 (theo doi)_Ke hoach 2009 (theo doi) -1_Dang ky phan khai von ODA (gui Bo)" xfId="377" xr:uid="{00000000-0005-0000-0000-000074010000}"/>
    <cellStyle name="1_Bao cao giai ngan von dau tu nam 2009 (theo doi)_Ke hoach 2009 (theo doi) -1_Dang ky phan khai von ODA (gui Bo)_BC von DTPT 6 thang 2012" xfId="378" xr:uid="{00000000-0005-0000-0000-000075010000}"/>
    <cellStyle name="1_Bao cao giai ngan von dau tu nam 2009 (theo doi)_Ke hoach 2009 (theo doi) -1_Dang ky phan khai von ODA (gui Bo)_Bieu du thao QD von ho tro co MT" xfId="379" xr:uid="{00000000-0005-0000-0000-000076010000}"/>
    <cellStyle name="1_Bao cao giai ngan von dau tu nam 2009 (theo doi)_Ke hoach 2009 (theo doi) -1_Dang ky phan khai von ODA (gui Bo)_Ke hoach 2012 theo doi (giai ngan 30.6.12)" xfId="380" xr:uid="{00000000-0005-0000-0000-000077010000}"/>
    <cellStyle name="1_Bao cao giai ngan von dau tu nam 2009 (theo doi)_Ke hoach 2009 (theo doi) -1_Ke hoach 2012 (theo doi)" xfId="381" xr:uid="{00000000-0005-0000-0000-000078010000}"/>
    <cellStyle name="1_Bao cao giai ngan von dau tu nam 2009 (theo doi)_Ke hoach 2009 (theo doi) -1_Ke hoach 2012 theo doi (giai ngan 30.6.12)" xfId="382" xr:uid="{00000000-0005-0000-0000-000079010000}"/>
    <cellStyle name="1_Bao cao giai ngan von dau tu nam 2009 (theo doi)_Ke hoach 2009 (theo doi) -1_Tong hop theo doi von TPCP (BC)" xfId="383" xr:uid="{00000000-0005-0000-0000-00007A010000}"/>
    <cellStyle name="1_Bao cao giai ngan von dau tu nam 2009 (theo doi)_Ke hoach 2009 (theo doi) -1_Tong hop theo doi von TPCP (BC)_BC von DTPT 6 thang 2012" xfId="384" xr:uid="{00000000-0005-0000-0000-00007B010000}"/>
    <cellStyle name="1_Bao cao giai ngan von dau tu nam 2009 (theo doi)_Ke hoach 2009 (theo doi) -1_Tong hop theo doi von TPCP (BC)_Bieu du thao QD von ho tro co MT" xfId="385" xr:uid="{00000000-0005-0000-0000-00007C010000}"/>
    <cellStyle name="1_Bao cao giai ngan von dau tu nam 2009 (theo doi)_Ke hoach 2009 (theo doi) -1_Tong hop theo doi von TPCP (BC)_Ke hoach 2012 (theo doi)" xfId="386" xr:uid="{00000000-0005-0000-0000-00007D010000}"/>
    <cellStyle name="1_Bao cao giai ngan von dau tu nam 2009 (theo doi)_Ke hoach 2009 (theo doi) -1_Tong hop theo doi von TPCP (BC)_Ke hoach 2012 theo doi (giai ngan 30.6.12)" xfId="387" xr:uid="{00000000-0005-0000-0000-00007E010000}"/>
    <cellStyle name="1_Bao cao giai ngan von dau tu nam 2009 (theo doi)_Ke hoach 2010 (theo doi)" xfId="388" xr:uid="{00000000-0005-0000-0000-00007F010000}"/>
    <cellStyle name="1_Bao cao giai ngan von dau tu nam 2009 (theo doi)_Ke hoach 2010 (theo doi)_BC von DTPT 6 thang 2012" xfId="389" xr:uid="{00000000-0005-0000-0000-000080010000}"/>
    <cellStyle name="1_Bao cao giai ngan von dau tu nam 2009 (theo doi)_Ke hoach 2010 (theo doi)_Bieu du thao QD von ho tro co MT" xfId="390" xr:uid="{00000000-0005-0000-0000-000081010000}"/>
    <cellStyle name="1_Bao cao giai ngan von dau tu nam 2009 (theo doi)_Ke hoach 2010 (theo doi)_Ke hoach 2012 (theo doi)" xfId="391" xr:uid="{00000000-0005-0000-0000-000082010000}"/>
    <cellStyle name="1_Bao cao giai ngan von dau tu nam 2009 (theo doi)_Ke hoach 2010 (theo doi)_Ke hoach 2012 theo doi (giai ngan 30.6.12)" xfId="392" xr:uid="{00000000-0005-0000-0000-000083010000}"/>
    <cellStyle name="1_Bao cao giai ngan von dau tu nam 2009 (theo doi)_Ke hoach 2012 (theo doi)" xfId="393" xr:uid="{00000000-0005-0000-0000-000084010000}"/>
    <cellStyle name="1_Bao cao giai ngan von dau tu nam 2009 (theo doi)_Ke hoach 2012 theo doi (giai ngan 30.6.12)" xfId="394" xr:uid="{00000000-0005-0000-0000-000085010000}"/>
    <cellStyle name="1_Bao cao giai ngan von dau tu nam 2009 (theo doi)_Ke hoach nam 2013 nguon MT(theo doi) den 31-5-13" xfId="395" xr:uid="{00000000-0005-0000-0000-000086010000}"/>
    <cellStyle name="1_Bao cao giai ngan von dau tu nam 2009 (theo doi)_Tong hop theo doi von TPCP (BC)" xfId="396" xr:uid="{00000000-0005-0000-0000-000087010000}"/>
    <cellStyle name="1_Bao cao giai ngan von dau tu nam 2009 (theo doi)_Tong hop theo doi von TPCP (BC)_BC von DTPT 6 thang 2012" xfId="397" xr:uid="{00000000-0005-0000-0000-000088010000}"/>
    <cellStyle name="1_Bao cao giai ngan von dau tu nam 2009 (theo doi)_Tong hop theo doi von TPCP (BC)_Bieu du thao QD von ho tro co MT" xfId="398" xr:uid="{00000000-0005-0000-0000-000089010000}"/>
    <cellStyle name="1_Bao cao giai ngan von dau tu nam 2009 (theo doi)_Tong hop theo doi von TPCP (BC)_Ke hoach 2012 (theo doi)" xfId="399" xr:uid="{00000000-0005-0000-0000-00008A010000}"/>
    <cellStyle name="1_Bao cao giai ngan von dau tu nam 2009 (theo doi)_Tong hop theo doi von TPCP (BC)_Ke hoach 2012 theo doi (giai ngan 30.6.12)" xfId="400" xr:uid="{00000000-0005-0000-0000-00008B010000}"/>
    <cellStyle name="1_Bao cao giai ngan von dau tu nam 2009 (theo doi)_Worksheet in D: My Documents Ke Hoach KH cac nam Nam 2014 Bao cao ve Ke hoach nam 2014 ( Hoan chinh sau TL voi Bo KH)" xfId="401" xr:uid="{00000000-0005-0000-0000-00008C010000}"/>
    <cellStyle name="1_Bao cao KP tu chu" xfId="402" xr:uid="{00000000-0005-0000-0000-00008D010000}"/>
    <cellStyle name="1_Bao cao KP tu chu_Bao cao tinh hinh thuc hien KH 2009 den 31-01-10" xfId="403" xr:uid="{00000000-0005-0000-0000-00008E010000}"/>
    <cellStyle name="1_Bao cao tinh hinh thuc hien KH 2009 den 31-01-10" xfId="404" xr:uid="{00000000-0005-0000-0000-00008F010000}"/>
    <cellStyle name="1_Bao cao tinh hinh thuc hien KH 2009 den 31-01-10_BC von DTPT 6 thang 2012" xfId="405" xr:uid="{00000000-0005-0000-0000-000090010000}"/>
    <cellStyle name="1_Bao cao tinh hinh thuc hien KH 2009 den 31-01-10_Bieu du thao QD von ho tro co MT" xfId="406" xr:uid="{00000000-0005-0000-0000-000091010000}"/>
    <cellStyle name="1_Bao cao tinh hinh thuc hien KH 2009 den 31-01-10_Ke hoach 2012 (theo doi)" xfId="407" xr:uid="{00000000-0005-0000-0000-000092010000}"/>
    <cellStyle name="1_Bao cao tinh hinh thuc hien KH 2009 den 31-01-10_Ke hoach 2012 theo doi (giai ngan 30.6.12)" xfId="408" xr:uid="{00000000-0005-0000-0000-000093010000}"/>
    <cellStyle name="1_BC 2010 ve CT trong diem (5nam)" xfId="409" xr:uid="{00000000-0005-0000-0000-000094010000}"/>
    <cellStyle name="1_BC 2010 ve CT trong diem (5nam)_BC von DTPT 6 thang 2012" xfId="410" xr:uid="{00000000-0005-0000-0000-000095010000}"/>
    <cellStyle name="1_BC 2010 ve CT trong diem (5nam)_Bieu du thao QD von ho tro co MT" xfId="411" xr:uid="{00000000-0005-0000-0000-000096010000}"/>
    <cellStyle name="1_BC 2010 ve CT trong diem (5nam)_Ke hoach 2012 (theo doi)" xfId="412" xr:uid="{00000000-0005-0000-0000-000097010000}"/>
    <cellStyle name="1_BC 2010 ve CT trong diem (5nam)_Ke hoach 2012 theo doi (giai ngan 30.6.12)" xfId="413" xr:uid="{00000000-0005-0000-0000-000098010000}"/>
    <cellStyle name="1_BC 8 thang 2009 ve CT trong diem 5nam" xfId="414" xr:uid="{00000000-0005-0000-0000-000099010000}"/>
    <cellStyle name="1_BC 8 thang 2009 ve CT trong diem 5nam_1 Bieu 6 thang nam 2011" xfId="415" xr:uid="{00000000-0005-0000-0000-00009A010000}"/>
    <cellStyle name="1_BC 8 thang 2009 ve CT trong diem 5nam_1 Bieu 6 thang nam 2011_BC von DTPT 6 thang 2012" xfId="416" xr:uid="{00000000-0005-0000-0000-00009B010000}"/>
    <cellStyle name="1_BC 8 thang 2009 ve CT trong diem 5nam_1 Bieu 6 thang nam 2011_Bieu du thao QD von ho tro co MT" xfId="417" xr:uid="{00000000-0005-0000-0000-00009C010000}"/>
    <cellStyle name="1_BC 8 thang 2009 ve CT trong diem 5nam_1 Bieu 6 thang nam 2011_Ke hoach 2012 (theo doi)" xfId="418" xr:uid="{00000000-0005-0000-0000-00009D010000}"/>
    <cellStyle name="1_BC 8 thang 2009 ve CT trong diem 5nam_1 Bieu 6 thang nam 2011_Ke hoach 2012 theo doi (giai ngan 30.6.12)" xfId="419" xr:uid="{00000000-0005-0000-0000-00009E010000}"/>
    <cellStyle name="1_BC 8 thang 2009 ve CT trong diem 5nam_Bao cao doan cong tac cua Bo thang 4-2010" xfId="420" xr:uid="{00000000-0005-0000-0000-00009F010000}"/>
    <cellStyle name="1_BC 8 thang 2009 ve CT trong diem 5nam_Bao cao doan cong tac cua Bo thang 4-2010_BC von DTPT 6 thang 2012" xfId="421" xr:uid="{00000000-0005-0000-0000-0000A0010000}"/>
    <cellStyle name="1_BC 8 thang 2009 ve CT trong diem 5nam_Bao cao doan cong tac cua Bo thang 4-2010_Bieu du thao QD von ho tro co MT" xfId="422" xr:uid="{00000000-0005-0000-0000-0000A1010000}"/>
    <cellStyle name="1_BC 8 thang 2009 ve CT trong diem 5nam_Bao cao doan cong tac cua Bo thang 4-2010_Dang ky phan khai von ODA (gui Bo)" xfId="423" xr:uid="{00000000-0005-0000-0000-0000A2010000}"/>
    <cellStyle name="1_BC 8 thang 2009 ve CT trong diem 5nam_Bao cao doan cong tac cua Bo thang 4-2010_Dang ky phan khai von ODA (gui Bo)_BC von DTPT 6 thang 2012" xfId="424" xr:uid="{00000000-0005-0000-0000-0000A3010000}"/>
    <cellStyle name="1_BC 8 thang 2009 ve CT trong diem 5nam_Bao cao doan cong tac cua Bo thang 4-2010_Dang ky phan khai von ODA (gui Bo)_Bieu du thao QD von ho tro co MT" xfId="425" xr:uid="{00000000-0005-0000-0000-0000A4010000}"/>
    <cellStyle name="1_BC 8 thang 2009 ve CT trong diem 5nam_Bao cao doan cong tac cua Bo thang 4-2010_Dang ky phan khai von ODA (gui Bo)_Ke hoach 2012 theo doi (giai ngan 30.6.12)" xfId="426" xr:uid="{00000000-0005-0000-0000-0000A5010000}"/>
    <cellStyle name="1_BC 8 thang 2009 ve CT trong diem 5nam_Bao cao doan cong tac cua Bo thang 4-2010_Ke hoach 2012 (theo doi)" xfId="427" xr:uid="{00000000-0005-0000-0000-0000A6010000}"/>
    <cellStyle name="1_BC 8 thang 2009 ve CT trong diem 5nam_Bao cao doan cong tac cua Bo thang 4-2010_Ke hoach 2012 theo doi (giai ngan 30.6.12)" xfId="428" xr:uid="{00000000-0005-0000-0000-0000A7010000}"/>
    <cellStyle name="1_BC 8 thang 2009 ve CT trong diem 5nam_BC cong trinh trong diem" xfId="429" xr:uid="{00000000-0005-0000-0000-0000A8010000}"/>
    <cellStyle name="1_BC 8 thang 2009 ve CT trong diem 5nam_BC cong trinh trong diem_BC von DTPT 6 thang 2012" xfId="430" xr:uid="{00000000-0005-0000-0000-0000A9010000}"/>
    <cellStyle name="1_BC 8 thang 2009 ve CT trong diem 5nam_BC cong trinh trong diem_Bieu du thao QD von ho tro co MT" xfId="431" xr:uid="{00000000-0005-0000-0000-0000AA010000}"/>
    <cellStyle name="1_BC 8 thang 2009 ve CT trong diem 5nam_BC cong trinh trong diem_Ke hoach 2012 (theo doi)" xfId="432" xr:uid="{00000000-0005-0000-0000-0000AB010000}"/>
    <cellStyle name="1_BC 8 thang 2009 ve CT trong diem 5nam_BC cong trinh trong diem_Ke hoach 2012 theo doi (giai ngan 30.6.12)" xfId="433" xr:uid="{00000000-0005-0000-0000-0000AC010000}"/>
    <cellStyle name="1_BC 8 thang 2009 ve CT trong diem 5nam_BC von DTPT 6 thang 2012" xfId="434" xr:uid="{00000000-0005-0000-0000-0000AD010000}"/>
    <cellStyle name="1_BC 8 thang 2009 ve CT trong diem 5nam_bieu 01" xfId="435" xr:uid="{00000000-0005-0000-0000-0000AE010000}"/>
    <cellStyle name="1_BC 8 thang 2009 ve CT trong diem 5nam_Bieu 01 UB(hung)" xfId="436" xr:uid="{00000000-0005-0000-0000-0000AF010000}"/>
    <cellStyle name="1_BC 8 thang 2009 ve CT trong diem 5nam_bieu 01_Bao cao doan cong tac cua Bo thang 4-2010" xfId="437" xr:uid="{00000000-0005-0000-0000-0000B0010000}"/>
    <cellStyle name="1_BC 8 thang 2009 ve CT trong diem 5nam_bieu 01_Bao cao doan cong tac cua Bo thang 4-2010_BC von DTPT 6 thang 2012" xfId="438" xr:uid="{00000000-0005-0000-0000-0000B1010000}"/>
    <cellStyle name="1_BC 8 thang 2009 ve CT trong diem 5nam_bieu 01_Bao cao doan cong tac cua Bo thang 4-2010_Bieu du thao QD von ho tro co MT" xfId="439" xr:uid="{00000000-0005-0000-0000-0000B2010000}"/>
    <cellStyle name="1_BC 8 thang 2009 ve CT trong diem 5nam_bieu 01_Bao cao doan cong tac cua Bo thang 4-2010_Dang ky phan khai von ODA (gui Bo)" xfId="440" xr:uid="{00000000-0005-0000-0000-0000B3010000}"/>
    <cellStyle name="1_BC 8 thang 2009 ve CT trong diem 5nam_bieu 01_Bao cao doan cong tac cua Bo thang 4-2010_Dang ky phan khai von ODA (gui Bo)_BC von DTPT 6 thang 2012" xfId="441" xr:uid="{00000000-0005-0000-0000-0000B4010000}"/>
    <cellStyle name="1_BC 8 thang 2009 ve CT trong diem 5nam_bieu 01_Bao cao doan cong tac cua Bo thang 4-2010_Dang ky phan khai von ODA (gui Bo)_Bieu du thao QD von ho tro co MT" xfId="442" xr:uid="{00000000-0005-0000-0000-0000B5010000}"/>
    <cellStyle name="1_BC 8 thang 2009 ve CT trong diem 5nam_bieu 01_Bao cao doan cong tac cua Bo thang 4-2010_Dang ky phan khai von ODA (gui Bo)_Ke hoach 2012 theo doi (giai ngan 30.6.12)" xfId="443" xr:uid="{00000000-0005-0000-0000-0000B6010000}"/>
    <cellStyle name="1_BC 8 thang 2009 ve CT trong diem 5nam_bieu 01_Bao cao doan cong tac cua Bo thang 4-2010_Ke hoach 2012 (theo doi)" xfId="444" xr:uid="{00000000-0005-0000-0000-0000B7010000}"/>
    <cellStyle name="1_BC 8 thang 2009 ve CT trong diem 5nam_bieu 01_Bao cao doan cong tac cua Bo thang 4-2010_Ke hoach 2012 theo doi (giai ngan 30.6.12)" xfId="445" xr:uid="{00000000-0005-0000-0000-0000B8010000}"/>
    <cellStyle name="1_BC 8 thang 2009 ve CT trong diem 5nam_bieu 01_BC von DTPT 6 thang 2012" xfId="446" xr:uid="{00000000-0005-0000-0000-0000B9010000}"/>
    <cellStyle name="1_BC 8 thang 2009 ve CT trong diem 5nam_bieu 01_Bieu du thao QD von ho tro co MT" xfId="447" xr:uid="{00000000-0005-0000-0000-0000BA010000}"/>
    <cellStyle name="1_BC 8 thang 2009 ve CT trong diem 5nam_bieu 01_Book1" xfId="448" xr:uid="{00000000-0005-0000-0000-0000BB010000}"/>
    <cellStyle name="1_BC 8 thang 2009 ve CT trong diem 5nam_bieu 01_Book1_BC von DTPT 6 thang 2012" xfId="449" xr:uid="{00000000-0005-0000-0000-0000BC010000}"/>
    <cellStyle name="1_BC 8 thang 2009 ve CT trong diem 5nam_bieu 01_Book1_Bieu du thao QD von ho tro co MT" xfId="450" xr:uid="{00000000-0005-0000-0000-0000BD010000}"/>
    <cellStyle name="1_BC 8 thang 2009 ve CT trong diem 5nam_bieu 01_Book1_Hoan chinh KH 2012 (o nha)" xfId="451" xr:uid="{00000000-0005-0000-0000-0000BE010000}"/>
    <cellStyle name="1_BC 8 thang 2009 ve CT trong diem 5nam_bieu 01_Book1_Hoan chinh KH 2012 (o nha)_Bao cao giai ngan quy I" xfId="452" xr:uid="{00000000-0005-0000-0000-0000BF010000}"/>
    <cellStyle name="1_BC 8 thang 2009 ve CT trong diem 5nam_bieu 01_Book1_Hoan chinh KH 2012 (o nha)_BC von DTPT 6 thang 2012" xfId="453" xr:uid="{00000000-0005-0000-0000-0000C0010000}"/>
    <cellStyle name="1_BC 8 thang 2009 ve CT trong diem 5nam_bieu 01_Book1_Hoan chinh KH 2012 (o nha)_Bieu du thao QD von ho tro co MT" xfId="454" xr:uid="{00000000-0005-0000-0000-0000C1010000}"/>
    <cellStyle name="1_BC 8 thang 2009 ve CT trong diem 5nam_bieu 01_Book1_Hoan chinh KH 2012 (o nha)_Ke hoach 2012 theo doi (giai ngan 30.6.12)" xfId="455" xr:uid="{00000000-0005-0000-0000-0000C2010000}"/>
    <cellStyle name="1_BC 8 thang 2009 ve CT trong diem 5nam_bieu 01_Book1_Hoan chinh KH 2012 Von ho tro co MT" xfId="456" xr:uid="{00000000-0005-0000-0000-0000C3010000}"/>
    <cellStyle name="1_BC 8 thang 2009 ve CT trong diem 5nam_bieu 01_Book1_Hoan chinh KH 2012 Von ho tro co MT (chi tiet)" xfId="457" xr:uid="{00000000-0005-0000-0000-0000C4010000}"/>
    <cellStyle name="1_BC 8 thang 2009 ve CT trong diem 5nam_bieu 01_Book1_Hoan chinh KH 2012 Von ho tro co MT_Bao cao giai ngan quy I" xfId="458" xr:uid="{00000000-0005-0000-0000-0000C5010000}"/>
    <cellStyle name="1_BC 8 thang 2009 ve CT trong diem 5nam_bieu 01_Book1_Hoan chinh KH 2012 Von ho tro co MT_BC von DTPT 6 thang 2012" xfId="459" xr:uid="{00000000-0005-0000-0000-0000C6010000}"/>
    <cellStyle name="1_BC 8 thang 2009 ve CT trong diem 5nam_bieu 01_Book1_Hoan chinh KH 2012 Von ho tro co MT_Bieu du thao QD von ho tro co MT" xfId="460" xr:uid="{00000000-0005-0000-0000-0000C7010000}"/>
    <cellStyle name="1_BC 8 thang 2009 ve CT trong diem 5nam_bieu 01_Book1_Hoan chinh KH 2012 Von ho tro co MT_Ke hoach 2012 theo doi (giai ngan 30.6.12)" xfId="461" xr:uid="{00000000-0005-0000-0000-0000C8010000}"/>
    <cellStyle name="1_BC 8 thang 2009 ve CT trong diem 5nam_bieu 01_Book1_Ke hoach 2012 (theo doi)" xfId="462" xr:uid="{00000000-0005-0000-0000-0000C9010000}"/>
    <cellStyle name="1_BC 8 thang 2009 ve CT trong diem 5nam_bieu 01_Book1_Ke hoach 2012 theo doi (giai ngan 30.6.12)" xfId="463" xr:uid="{00000000-0005-0000-0000-0000CA010000}"/>
    <cellStyle name="1_BC 8 thang 2009 ve CT trong diem 5nam_bieu 01_Dang ky phan khai von ODA (gui Bo)" xfId="464" xr:uid="{00000000-0005-0000-0000-0000CB010000}"/>
    <cellStyle name="1_BC 8 thang 2009 ve CT trong diem 5nam_bieu 01_Dang ky phan khai von ODA (gui Bo)_BC von DTPT 6 thang 2012" xfId="465" xr:uid="{00000000-0005-0000-0000-0000CC010000}"/>
    <cellStyle name="1_BC 8 thang 2009 ve CT trong diem 5nam_bieu 01_Dang ky phan khai von ODA (gui Bo)_Bieu du thao QD von ho tro co MT" xfId="466" xr:uid="{00000000-0005-0000-0000-0000CD010000}"/>
    <cellStyle name="1_BC 8 thang 2009 ve CT trong diem 5nam_bieu 01_Dang ky phan khai von ODA (gui Bo)_Ke hoach 2012 theo doi (giai ngan 30.6.12)" xfId="467" xr:uid="{00000000-0005-0000-0000-0000CE010000}"/>
    <cellStyle name="1_BC 8 thang 2009 ve CT trong diem 5nam_bieu 01_Ke hoach 2010 (theo doi)" xfId="468" xr:uid="{00000000-0005-0000-0000-0000CF010000}"/>
    <cellStyle name="1_BC 8 thang 2009 ve CT trong diem 5nam_bieu 01_Ke hoach 2010 (theo doi)_BC von DTPT 6 thang 2012" xfId="469" xr:uid="{00000000-0005-0000-0000-0000D0010000}"/>
    <cellStyle name="1_BC 8 thang 2009 ve CT trong diem 5nam_bieu 01_Ke hoach 2010 (theo doi)_Bieu du thao QD von ho tro co MT" xfId="470" xr:uid="{00000000-0005-0000-0000-0000D1010000}"/>
    <cellStyle name="1_BC 8 thang 2009 ve CT trong diem 5nam_bieu 01_Ke hoach 2010 (theo doi)_Ke hoach 2012 (theo doi)" xfId="471" xr:uid="{00000000-0005-0000-0000-0000D2010000}"/>
    <cellStyle name="1_BC 8 thang 2009 ve CT trong diem 5nam_bieu 01_Ke hoach 2010 (theo doi)_Ke hoach 2012 theo doi (giai ngan 30.6.12)" xfId="472" xr:uid="{00000000-0005-0000-0000-0000D3010000}"/>
    <cellStyle name="1_BC 8 thang 2009 ve CT trong diem 5nam_bieu 01_Ke hoach 2012 (theo doi)" xfId="473" xr:uid="{00000000-0005-0000-0000-0000D4010000}"/>
    <cellStyle name="1_BC 8 thang 2009 ve CT trong diem 5nam_bieu 01_Ke hoach 2012 theo doi (giai ngan 30.6.12)" xfId="474" xr:uid="{00000000-0005-0000-0000-0000D5010000}"/>
    <cellStyle name="1_BC 8 thang 2009 ve CT trong diem 5nam_bieu 01_Ke hoach nam 2013 nguon MT(theo doi) den 31-5-13" xfId="475" xr:uid="{00000000-0005-0000-0000-0000D6010000}"/>
    <cellStyle name="1_BC 8 thang 2009 ve CT trong diem 5nam_bieu 01_Worksheet in D: My Documents Ke Hoach KH cac nam Nam 2014 Bao cao ve Ke hoach nam 2014 ( Hoan chinh sau TL voi Bo KH)" xfId="476" xr:uid="{00000000-0005-0000-0000-0000D7010000}"/>
    <cellStyle name="1_BC 8 thang 2009 ve CT trong diem 5nam_Bieu du thao QD von ho tro co MT" xfId="477" xr:uid="{00000000-0005-0000-0000-0000D8010000}"/>
    <cellStyle name="1_BC 8 thang 2009 ve CT trong diem 5nam_Book1" xfId="478" xr:uid="{00000000-0005-0000-0000-0000D9010000}"/>
    <cellStyle name="1_BC 8 thang 2009 ve CT trong diem 5nam_Book1_BC von DTPT 6 thang 2012" xfId="479" xr:uid="{00000000-0005-0000-0000-0000DA010000}"/>
    <cellStyle name="1_BC 8 thang 2009 ve CT trong diem 5nam_Book1_Bieu du thao QD von ho tro co MT" xfId="480" xr:uid="{00000000-0005-0000-0000-0000DB010000}"/>
    <cellStyle name="1_BC 8 thang 2009 ve CT trong diem 5nam_Book1_Hoan chinh KH 2012 (o nha)" xfId="481" xr:uid="{00000000-0005-0000-0000-0000DC010000}"/>
    <cellStyle name="1_BC 8 thang 2009 ve CT trong diem 5nam_Book1_Hoan chinh KH 2012 (o nha)_Bao cao giai ngan quy I" xfId="482" xr:uid="{00000000-0005-0000-0000-0000DD010000}"/>
    <cellStyle name="1_BC 8 thang 2009 ve CT trong diem 5nam_Book1_Hoan chinh KH 2012 (o nha)_BC von DTPT 6 thang 2012" xfId="483" xr:uid="{00000000-0005-0000-0000-0000DE010000}"/>
    <cellStyle name="1_BC 8 thang 2009 ve CT trong diem 5nam_Book1_Hoan chinh KH 2012 (o nha)_Bieu du thao QD von ho tro co MT" xfId="484" xr:uid="{00000000-0005-0000-0000-0000DF010000}"/>
    <cellStyle name="1_BC 8 thang 2009 ve CT trong diem 5nam_Book1_Hoan chinh KH 2012 (o nha)_Ke hoach 2012 theo doi (giai ngan 30.6.12)" xfId="485" xr:uid="{00000000-0005-0000-0000-0000E0010000}"/>
    <cellStyle name="1_BC 8 thang 2009 ve CT trong diem 5nam_Book1_Hoan chinh KH 2012 Von ho tro co MT" xfId="486" xr:uid="{00000000-0005-0000-0000-0000E1010000}"/>
    <cellStyle name="1_BC 8 thang 2009 ve CT trong diem 5nam_Book1_Hoan chinh KH 2012 Von ho tro co MT (chi tiet)" xfId="487" xr:uid="{00000000-0005-0000-0000-0000E2010000}"/>
    <cellStyle name="1_BC 8 thang 2009 ve CT trong diem 5nam_Book1_Hoan chinh KH 2012 Von ho tro co MT_Bao cao giai ngan quy I" xfId="488" xr:uid="{00000000-0005-0000-0000-0000E3010000}"/>
    <cellStyle name="1_BC 8 thang 2009 ve CT trong diem 5nam_Book1_Hoan chinh KH 2012 Von ho tro co MT_BC von DTPT 6 thang 2012" xfId="489" xr:uid="{00000000-0005-0000-0000-0000E4010000}"/>
    <cellStyle name="1_BC 8 thang 2009 ve CT trong diem 5nam_Book1_Hoan chinh KH 2012 Von ho tro co MT_Bieu du thao QD von ho tro co MT" xfId="490" xr:uid="{00000000-0005-0000-0000-0000E5010000}"/>
    <cellStyle name="1_BC 8 thang 2009 ve CT trong diem 5nam_Book1_Hoan chinh KH 2012 Von ho tro co MT_Ke hoach 2012 theo doi (giai ngan 30.6.12)" xfId="491" xr:uid="{00000000-0005-0000-0000-0000E6010000}"/>
    <cellStyle name="1_BC 8 thang 2009 ve CT trong diem 5nam_Book1_Ke hoach 2012 (theo doi)" xfId="492" xr:uid="{00000000-0005-0000-0000-0000E7010000}"/>
    <cellStyle name="1_BC 8 thang 2009 ve CT trong diem 5nam_Book1_Ke hoach 2012 theo doi (giai ngan 30.6.12)" xfId="493" xr:uid="{00000000-0005-0000-0000-0000E8010000}"/>
    <cellStyle name="1_BC 8 thang 2009 ve CT trong diem 5nam_Dang ky phan khai von ODA (gui Bo)" xfId="494" xr:uid="{00000000-0005-0000-0000-0000E9010000}"/>
    <cellStyle name="1_BC 8 thang 2009 ve CT trong diem 5nam_Dang ky phan khai von ODA (gui Bo)_BC von DTPT 6 thang 2012" xfId="495" xr:uid="{00000000-0005-0000-0000-0000EA010000}"/>
    <cellStyle name="1_BC 8 thang 2009 ve CT trong diem 5nam_Dang ky phan khai von ODA (gui Bo)_Bieu du thao QD von ho tro co MT" xfId="496" xr:uid="{00000000-0005-0000-0000-0000EB010000}"/>
    <cellStyle name="1_BC 8 thang 2009 ve CT trong diem 5nam_Dang ky phan khai von ODA (gui Bo)_Ke hoach 2012 theo doi (giai ngan 30.6.12)" xfId="497" xr:uid="{00000000-0005-0000-0000-0000EC010000}"/>
    <cellStyle name="1_BC 8 thang 2009 ve CT trong diem 5nam_Ke hoach 2010 (theo doi)" xfId="498" xr:uid="{00000000-0005-0000-0000-0000ED010000}"/>
    <cellStyle name="1_BC 8 thang 2009 ve CT trong diem 5nam_Ke hoach 2010 (theo doi)_BC von DTPT 6 thang 2012" xfId="499" xr:uid="{00000000-0005-0000-0000-0000EE010000}"/>
    <cellStyle name="1_BC 8 thang 2009 ve CT trong diem 5nam_Ke hoach 2010 (theo doi)_Bieu du thao QD von ho tro co MT" xfId="500" xr:uid="{00000000-0005-0000-0000-0000EF010000}"/>
    <cellStyle name="1_BC 8 thang 2009 ve CT trong diem 5nam_Ke hoach 2010 (theo doi)_Ke hoach 2012 (theo doi)" xfId="501" xr:uid="{00000000-0005-0000-0000-0000F0010000}"/>
    <cellStyle name="1_BC 8 thang 2009 ve CT trong diem 5nam_Ke hoach 2010 (theo doi)_Ke hoach 2012 theo doi (giai ngan 30.6.12)" xfId="502" xr:uid="{00000000-0005-0000-0000-0000F1010000}"/>
    <cellStyle name="1_BC 8 thang 2009 ve CT trong diem 5nam_Ke hoach 2012 (theo doi)" xfId="503" xr:uid="{00000000-0005-0000-0000-0000F2010000}"/>
    <cellStyle name="1_BC 8 thang 2009 ve CT trong diem 5nam_Ke hoach 2012 theo doi (giai ngan 30.6.12)" xfId="504" xr:uid="{00000000-0005-0000-0000-0000F3010000}"/>
    <cellStyle name="1_BC 8 thang 2009 ve CT trong diem 5nam_Ke hoach nam 2013 nguon MT(theo doi) den 31-5-13" xfId="505" xr:uid="{00000000-0005-0000-0000-0000F4010000}"/>
    <cellStyle name="1_BC 8 thang 2009 ve CT trong diem 5nam_Phu vuc LV bo" xfId="506" xr:uid="{00000000-0005-0000-0000-0000F5010000}"/>
    <cellStyle name="1_BC 8 thang 2009 ve CT trong diem 5nam_Phu vuc LV bo_BC cong trinh trong diem" xfId="507" xr:uid="{00000000-0005-0000-0000-0000F6010000}"/>
    <cellStyle name="1_BC 8 thang 2009 ve CT trong diem 5nam_Phu vuc LV bo_BC cong trinh trong diem_BC von DTPT 6 thang 2012" xfId="508" xr:uid="{00000000-0005-0000-0000-0000F7010000}"/>
    <cellStyle name="1_BC 8 thang 2009 ve CT trong diem 5nam_Phu vuc LV bo_BC cong trinh trong diem_Bieu du thao QD von ho tro co MT" xfId="509" xr:uid="{00000000-0005-0000-0000-0000F8010000}"/>
    <cellStyle name="1_BC 8 thang 2009 ve CT trong diem 5nam_Phu vuc LV bo_BC cong trinh trong diem_Ke hoach 2012 (theo doi)" xfId="510" xr:uid="{00000000-0005-0000-0000-0000F9010000}"/>
    <cellStyle name="1_BC 8 thang 2009 ve CT trong diem 5nam_Phu vuc LV bo_BC cong trinh trong diem_Ke hoach 2012 theo doi (giai ngan 30.6.12)" xfId="511" xr:uid="{00000000-0005-0000-0000-0000FA010000}"/>
    <cellStyle name="1_BC 8 thang 2009 ve CT trong diem 5nam_Phu vuc LV bo_BC von DTPT 6 thang 2012" xfId="512" xr:uid="{00000000-0005-0000-0000-0000FB010000}"/>
    <cellStyle name="1_BC 8 thang 2009 ve CT trong diem 5nam_Phu vuc LV bo_Bieu du thao QD von ho tro co MT" xfId="513" xr:uid="{00000000-0005-0000-0000-0000FC010000}"/>
    <cellStyle name="1_BC 8 thang 2009 ve CT trong diem 5nam_Phu vuc LV bo_Ke hoach 2012 (theo doi)" xfId="514" xr:uid="{00000000-0005-0000-0000-0000FD010000}"/>
    <cellStyle name="1_BC 8 thang 2009 ve CT trong diem 5nam_Phu vuc LV bo_Ke hoach 2012 theo doi (giai ngan 30.6.12)" xfId="515" xr:uid="{00000000-0005-0000-0000-0000FE010000}"/>
    <cellStyle name="1_BC 8 thang 2009 ve CT trong diem 5nam_Phu vuc LV bo_pvhung.skhdt 20117113152041 Danh muc cong trinh trong diem" xfId="516" xr:uid="{00000000-0005-0000-0000-0000FF010000}"/>
    <cellStyle name="1_BC 8 thang 2009 ve CT trong diem 5nam_Phu vuc LV bo_pvhung.skhdt 20117113152041 Danh muc cong trinh trong diem_BC von DTPT 6 thang 2012" xfId="517" xr:uid="{00000000-0005-0000-0000-000000020000}"/>
    <cellStyle name="1_BC 8 thang 2009 ve CT trong diem 5nam_Phu vuc LV bo_pvhung.skhdt 20117113152041 Danh muc cong trinh trong diem_Bieu du thao QD von ho tro co MT" xfId="518" xr:uid="{00000000-0005-0000-0000-000001020000}"/>
    <cellStyle name="1_BC 8 thang 2009 ve CT trong diem 5nam_Phu vuc LV bo_pvhung.skhdt 20117113152041 Danh muc cong trinh trong diem_Ke hoach 2012 (theo doi)" xfId="519" xr:uid="{00000000-0005-0000-0000-000002020000}"/>
    <cellStyle name="1_BC 8 thang 2009 ve CT trong diem 5nam_Phu vuc LV bo_pvhung.skhdt 20117113152041 Danh muc cong trinh trong diem_Ke hoach 2012 theo doi (giai ngan 30.6.12)" xfId="520" xr:uid="{00000000-0005-0000-0000-000003020000}"/>
    <cellStyle name="1_BC 8 thang 2009 ve CT trong diem 5nam_pvhung.skhdt 20117113152041 Danh muc cong trinh trong diem" xfId="521" xr:uid="{00000000-0005-0000-0000-000004020000}"/>
    <cellStyle name="1_BC 8 thang 2009 ve CT trong diem 5nam_pvhung.skhdt 20117113152041 Danh muc cong trinh trong diem_BC von DTPT 6 thang 2012" xfId="522" xr:uid="{00000000-0005-0000-0000-000005020000}"/>
    <cellStyle name="1_BC 8 thang 2009 ve CT trong diem 5nam_pvhung.skhdt 20117113152041 Danh muc cong trinh trong diem_Bieu du thao QD von ho tro co MT" xfId="523" xr:uid="{00000000-0005-0000-0000-000006020000}"/>
    <cellStyle name="1_BC 8 thang 2009 ve CT trong diem 5nam_pvhung.skhdt 20117113152041 Danh muc cong trinh trong diem_Ke hoach 2012 (theo doi)" xfId="524" xr:uid="{00000000-0005-0000-0000-000007020000}"/>
    <cellStyle name="1_BC 8 thang 2009 ve CT trong diem 5nam_pvhung.skhdt 20117113152041 Danh muc cong trinh trong diem_Ke hoach 2012 theo doi (giai ngan 30.6.12)" xfId="525" xr:uid="{00000000-0005-0000-0000-000008020000}"/>
    <cellStyle name="1_BC 8 thang 2009 ve CT trong diem 5nam_Tong hop so lieu" xfId="526" xr:uid="{00000000-0005-0000-0000-000009020000}"/>
    <cellStyle name="1_BC 8 thang 2009 ve CT trong diem 5nam_Tong hop so lieu_BC cong trinh trong diem" xfId="527" xr:uid="{00000000-0005-0000-0000-00000A020000}"/>
    <cellStyle name="1_BC 8 thang 2009 ve CT trong diem 5nam_Tong hop so lieu_BC cong trinh trong diem_BC von DTPT 6 thang 2012" xfId="528" xr:uid="{00000000-0005-0000-0000-00000B020000}"/>
    <cellStyle name="1_BC 8 thang 2009 ve CT trong diem 5nam_Tong hop so lieu_BC cong trinh trong diem_Bieu du thao QD von ho tro co MT" xfId="529" xr:uid="{00000000-0005-0000-0000-00000C020000}"/>
    <cellStyle name="1_BC 8 thang 2009 ve CT trong diem 5nam_Tong hop so lieu_BC cong trinh trong diem_Ke hoach 2012 (theo doi)" xfId="530" xr:uid="{00000000-0005-0000-0000-00000D020000}"/>
    <cellStyle name="1_BC 8 thang 2009 ve CT trong diem 5nam_Tong hop so lieu_BC cong trinh trong diem_Ke hoach 2012 theo doi (giai ngan 30.6.12)" xfId="531" xr:uid="{00000000-0005-0000-0000-00000E020000}"/>
    <cellStyle name="1_BC 8 thang 2009 ve CT trong diem 5nam_Tong hop so lieu_BC von DTPT 6 thang 2012" xfId="532" xr:uid="{00000000-0005-0000-0000-00000F020000}"/>
    <cellStyle name="1_BC 8 thang 2009 ve CT trong diem 5nam_Tong hop so lieu_Bieu du thao QD von ho tro co MT" xfId="533" xr:uid="{00000000-0005-0000-0000-000010020000}"/>
    <cellStyle name="1_BC 8 thang 2009 ve CT trong diem 5nam_Tong hop so lieu_Ke hoach 2012 (theo doi)" xfId="534" xr:uid="{00000000-0005-0000-0000-000011020000}"/>
    <cellStyle name="1_BC 8 thang 2009 ve CT trong diem 5nam_Tong hop so lieu_Ke hoach 2012 theo doi (giai ngan 30.6.12)" xfId="535" xr:uid="{00000000-0005-0000-0000-000012020000}"/>
    <cellStyle name="1_BC 8 thang 2009 ve CT trong diem 5nam_Tong hop so lieu_pvhung.skhdt 20117113152041 Danh muc cong trinh trong diem" xfId="536" xr:uid="{00000000-0005-0000-0000-000013020000}"/>
    <cellStyle name="1_BC 8 thang 2009 ve CT trong diem 5nam_Tong hop so lieu_pvhung.skhdt 20117113152041 Danh muc cong trinh trong diem_BC von DTPT 6 thang 2012" xfId="537" xr:uid="{00000000-0005-0000-0000-000014020000}"/>
    <cellStyle name="1_BC 8 thang 2009 ve CT trong diem 5nam_Tong hop so lieu_pvhung.skhdt 20117113152041 Danh muc cong trinh trong diem_Bieu du thao QD von ho tro co MT" xfId="538" xr:uid="{00000000-0005-0000-0000-000015020000}"/>
    <cellStyle name="1_BC 8 thang 2009 ve CT trong diem 5nam_Tong hop so lieu_pvhung.skhdt 20117113152041 Danh muc cong trinh trong diem_Ke hoach 2012 (theo doi)" xfId="539" xr:uid="{00000000-0005-0000-0000-000016020000}"/>
    <cellStyle name="1_BC 8 thang 2009 ve CT trong diem 5nam_Tong hop so lieu_pvhung.skhdt 20117113152041 Danh muc cong trinh trong diem_Ke hoach 2012 theo doi (giai ngan 30.6.12)" xfId="540" xr:uid="{00000000-0005-0000-0000-000017020000}"/>
    <cellStyle name="1_BC 8 thang 2009 ve CT trong diem 5nam_Worksheet in D: My Documents Ke Hoach KH cac nam Nam 2014 Bao cao ve Ke hoach nam 2014 ( Hoan chinh sau TL voi Bo KH)" xfId="541" xr:uid="{00000000-0005-0000-0000-000018020000}"/>
    <cellStyle name="1_BC cong trinh trong diem" xfId="542" xr:uid="{00000000-0005-0000-0000-000019020000}"/>
    <cellStyle name="1_BC cong trinh trong diem_BC von DTPT 6 thang 2012" xfId="543" xr:uid="{00000000-0005-0000-0000-00001A020000}"/>
    <cellStyle name="1_BC cong trinh trong diem_Bieu du thao QD von ho tro co MT" xfId="544" xr:uid="{00000000-0005-0000-0000-00001B020000}"/>
    <cellStyle name="1_BC cong trinh trong diem_Ke hoach 2012 (theo doi)" xfId="545" xr:uid="{00000000-0005-0000-0000-00001C020000}"/>
    <cellStyle name="1_BC cong trinh trong diem_Ke hoach 2012 theo doi (giai ngan 30.6.12)" xfId="546" xr:uid="{00000000-0005-0000-0000-00001D020000}"/>
    <cellStyle name="1_BC nam 2007 (UB)" xfId="547" xr:uid="{00000000-0005-0000-0000-00001E020000}"/>
    <cellStyle name="1_BC nam 2007 (UB)_1 Bieu 6 thang nam 2011" xfId="548" xr:uid="{00000000-0005-0000-0000-00001F020000}"/>
    <cellStyle name="1_BC nam 2007 (UB)_1 Bieu 6 thang nam 2011_BC von DTPT 6 thang 2012" xfId="549" xr:uid="{00000000-0005-0000-0000-000020020000}"/>
    <cellStyle name="1_BC nam 2007 (UB)_1 Bieu 6 thang nam 2011_Bieu du thao QD von ho tro co MT" xfId="550" xr:uid="{00000000-0005-0000-0000-000021020000}"/>
    <cellStyle name="1_BC nam 2007 (UB)_1 Bieu 6 thang nam 2011_Ke hoach 2012 (theo doi)" xfId="551" xr:uid="{00000000-0005-0000-0000-000022020000}"/>
    <cellStyle name="1_BC nam 2007 (UB)_1 Bieu 6 thang nam 2011_Ke hoach 2012 theo doi (giai ngan 30.6.12)" xfId="552" xr:uid="{00000000-0005-0000-0000-000023020000}"/>
    <cellStyle name="1_BC nam 2007 (UB)_Bao cao doan cong tac cua Bo thang 4-2010" xfId="553" xr:uid="{00000000-0005-0000-0000-000024020000}"/>
    <cellStyle name="1_BC nam 2007 (UB)_Bao cao doan cong tac cua Bo thang 4-2010_BC von DTPT 6 thang 2012" xfId="554" xr:uid="{00000000-0005-0000-0000-000025020000}"/>
    <cellStyle name="1_BC nam 2007 (UB)_Bao cao doan cong tac cua Bo thang 4-2010_Bieu du thao QD von ho tro co MT" xfId="555" xr:uid="{00000000-0005-0000-0000-000026020000}"/>
    <cellStyle name="1_BC nam 2007 (UB)_Bao cao doan cong tac cua Bo thang 4-2010_Dang ky phan khai von ODA (gui Bo)" xfId="556" xr:uid="{00000000-0005-0000-0000-000027020000}"/>
    <cellStyle name="1_BC nam 2007 (UB)_Bao cao doan cong tac cua Bo thang 4-2010_Dang ky phan khai von ODA (gui Bo)_BC von DTPT 6 thang 2012" xfId="557" xr:uid="{00000000-0005-0000-0000-000028020000}"/>
    <cellStyle name="1_BC nam 2007 (UB)_Bao cao doan cong tac cua Bo thang 4-2010_Dang ky phan khai von ODA (gui Bo)_Bieu du thao QD von ho tro co MT" xfId="558" xr:uid="{00000000-0005-0000-0000-000029020000}"/>
    <cellStyle name="1_BC nam 2007 (UB)_Bao cao doan cong tac cua Bo thang 4-2010_Dang ky phan khai von ODA (gui Bo)_Ke hoach 2012 theo doi (giai ngan 30.6.12)" xfId="559" xr:uid="{00000000-0005-0000-0000-00002A020000}"/>
    <cellStyle name="1_BC nam 2007 (UB)_Bao cao doan cong tac cua Bo thang 4-2010_Ke hoach 2012 (theo doi)" xfId="560" xr:uid="{00000000-0005-0000-0000-00002B020000}"/>
    <cellStyle name="1_BC nam 2007 (UB)_Bao cao doan cong tac cua Bo thang 4-2010_Ke hoach 2012 theo doi (giai ngan 30.6.12)" xfId="561" xr:uid="{00000000-0005-0000-0000-00002C020000}"/>
    <cellStyle name="1_BC nam 2007 (UB)_Bao cao tinh hinh thuc hien KH 2009 den 31-01-10" xfId="562" xr:uid="{00000000-0005-0000-0000-00002D020000}"/>
    <cellStyle name="1_BC nam 2007 (UB)_Bao cao tinh hinh thuc hien KH 2009 den 31-01-10_BC von DTPT 6 thang 2012" xfId="563" xr:uid="{00000000-0005-0000-0000-00002E020000}"/>
    <cellStyle name="1_BC nam 2007 (UB)_Bao cao tinh hinh thuc hien KH 2009 den 31-01-10_Bieu du thao QD von ho tro co MT" xfId="564" xr:uid="{00000000-0005-0000-0000-00002F020000}"/>
    <cellStyle name="1_BC nam 2007 (UB)_Bao cao tinh hinh thuc hien KH 2009 den 31-01-10_Ke hoach 2012 (theo doi)" xfId="565" xr:uid="{00000000-0005-0000-0000-000030020000}"/>
    <cellStyle name="1_BC nam 2007 (UB)_Bao cao tinh hinh thuc hien KH 2009 den 31-01-10_Ke hoach 2012 theo doi (giai ngan 30.6.12)" xfId="566" xr:uid="{00000000-0005-0000-0000-000031020000}"/>
    <cellStyle name="1_BC nam 2007 (UB)_BC cong trinh trong diem" xfId="567" xr:uid="{00000000-0005-0000-0000-000032020000}"/>
    <cellStyle name="1_BC nam 2007 (UB)_BC cong trinh trong diem_BC von DTPT 6 thang 2012" xfId="568" xr:uid="{00000000-0005-0000-0000-000033020000}"/>
    <cellStyle name="1_BC nam 2007 (UB)_BC cong trinh trong diem_Bieu du thao QD von ho tro co MT" xfId="569" xr:uid="{00000000-0005-0000-0000-000034020000}"/>
    <cellStyle name="1_BC nam 2007 (UB)_BC cong trinh trong diem_Ke hoach 2012 (theo doi)" xfId="570" xr:uid="{00000000-0005-0000-0000-000035020000}"/>
    <cellStyle name="1_BC nam 2007 (UB)_BC cong trinh trong diem_Ke hoach 2012 theo doi (giai ngan 30.6.12)" xfId="571" xr:uid="{00000000-0005-0000-0000-000036020000}"/>
    <cellStyle name="1_BC nam 2007 (UB)_BC von DTPT 6 thang 2012" xfId="572" xr:uid="{00000000-0005-0000-0000-000037020000}"/>
    <cellStyle name="1_BC nam 2007 (UB)_Bieu 01 UB(hung)" xfId="573" xr:uid="{00000000-0005-0000-0000-000038020000}"/>
    <cellStyle name="1_BC nam 2007 (UB)_Bieu du thao QD von ho tro co MT" xfId="574" xr:uid="{00000000-0005-0000-0000-000039020000}"/>
    <cellStyle name="1_BC nam 2007 (UB)_Book1" xfId="575" xr:uid="{00000000-0005-0000-0000-00003A020000}"/>
    <cellStyle name="1_BC nam 2007 (UB)_Book1_BC von DTPT 6 thang 2012" xfId="576" xr:uid="{00000000-0005-0000-0000-00003B020000}"/>
    <cellStyle name="1_BC nam 2007 (UB)_Book1_Bieu du thao QD von ho tro co MT" xfId="577" xr:uid="{00000000-0005-0000-0000-00003C020000}"/>
    <cellStyle name="1_BC nam 2007 (UB)_Book1_Hoan chinh KH 2012 (o nha)" xfId="578" xr:uid="{00000000-0005-0000-0000-00003D020000}"/>
    <cellStyle name="1_BC nam 2007 (UB)_Book1_Hoan chinh KH 2012 (o nha)_Bao cao giai ngan quy I" xfId="579" xr:uid="{00000000-0005-0000-0000-00003E020000}"/>
    <cellStyle name="1_BC nam 2007 (UB)_Book1_Hoan chinh KH 2012 (o nha)_BC von DTPT 6 thang 2012" xfId="580" xr:uid="{00000000-0005-0000-0000-00003F020000}"/>
    <cellStyle name="1_BC nam 2007 (UB)_Book1_Hoan chinh KH 2012 (o nha)_Bieu du thao QD von ho tro co MT" xfId="581" xr:uid="{00000000-0005-0000-0000-000040020000}"/>
    <cellStyle name="1_BC nam 2007 (UB)_Book1_Hoan chinh KH 2012 (o nha)_Ke hoach 2012 theo doi (giai ngan 30.6.12)" xfId="582" xr:uid="{00000000-0005-0000-0000-000041020000}"/>
    <cellStyle name="1_BC nam 2007 (UB)_Book1_Hoan chinh KH 2012 Von ho tro co MT" xfId="583" xr:uid="{00000000-0005-0000-0000-000042020000}"/>
    <cellStyle name="1_BC nam 2007 (UB)_Book1_Hoan chinh KH 2012 Von ho tro co MT (chi tiet)" xfId="584" xr:uid="{00000000-0005-0000-0000-000043020000}"/>
    <cellStyle name="1_BC nam 2007 (UB)_Book1_Hoan chinh KH 2012 Von ho tro co MT_Bao cao giai ngan quy I" xfId="585" xr:uid="{00000000-0005-0000-0000-000044020000}"/>
    <cellStyle name="1_BC nam 2007 (UB)_Book1_Hoan chinh KH 2012 Von ho tro co MT_BC von DTPT 6 thang 2012" xfId="586" xr:uid="{00000000-0005-0000-0000-000045020000}"/>
    <cellStyle name="1_BC nam 2007 (UB)_Book1_Hoan chinh KH 2012 Von ho tro co MT_Bieu du thao QD von ho tro co MT" xfId="587" xr:uid="{00000000-0005-0000-0000-000046020000}"/>
    <cellStyle name="1_BC nam 2007 (UB)_Book1_Hoan chinh KH 2012 Von ho tro co MT_Ke hoach 2012 theo doi (giai ngan 30.6.12)" xfId="588" xr:uid="{00000000-0005-0000-0000-000047020000}"/>
    <cellStyle name="1_BC nam 2007 (UB)_Book1_Ke hoach 2012 (theo doi)" xfId="589" xr:uid="{00000000-0005-0000-0000-000048020000}"/>
    <cellStyle name="1_BC nam 2007 (UB)_Book1_Ke hoach 2012 theo doi (giai ngan 30.6.12)" xfId="590" xr:uid="{00000000-0005-0000-0000-000049020000}"/>
    <cellStyle name="1_BC nam 2007 (UB)_Chi tieu 5 nam" xfId="591" xr:uid="{00000000-0005-0000-0000-00004A020000}"/>
    <cellStyle name="1_BC nam 2007 (UB)_Chi tieu 5 nam_BC cong trinh trong diem" xfId="592" xr:uid="{00000000-0005-0000-0000-00004B020000}"/>
    <cellStyle name="1_BC nam 2007 (UB)_Chi tieu 5 nam_BC cong trinh trong diem_BC von DTPT 6 thang 2012" xfId="593" xr:uid="{00000000-0005-0000-0000-00004C020000}"/>
    <cellStyle name="1_BC nam 2007 (UB)_Chi tieu 5 nam_BC cong trinh trong diem_Bieu du thao QD von ho tro co MT" xfId="594" xr:uid="{00000000-0005-0000-0000-00004D020000}"/>
    <cellStyle name="1_BC nam 2007 (UB)_Chi tieu 5 nam_BC cong trinh trong diem_Ke hoach 2012 (theo doi)" xfId="595" xr:uid="{00000000-0005-0000-0000-00004E020000}"/>
    <cellStyle name="1_BC nam 2007 (UB)_Chi tieu 5 nam_BC cong trinh trong diem_Ke hoach 2012 theo doi (giai ngan 30.6.12)" xfId="596" xr:uid="{00000000-0005-0000-0000-00004F020000}"/>
    <cellStyle name="1_BC nam 2007 (UB)_Chi tieu 5 nam_BC von DTPT 6 thang 2012" xfId="597" xr:uid="{00000000-0005-0000-0000-000050020000}"/>
    <cellStyle name="1_BC nam 2007 (UB)_Chi tieu 5 nam_Bieu du thao QD von ho tro co MT" xfId="598" xr:uid="{00000000-0005-0000-0000-000051020000}"/>
    <cellStyle name="1_BC nam 2007 (UB)_Chi tieu 5 nam_Ke hoach 2012 (theo doi)" xfId="599" xr:uid="{00000000-0005-0000-0000-000052020000}"/>
    <cellStyle name="1_BC nam 2007 (UB)_Chi tieu 5 nam_Ke hoach 2012 theo doi (giai ngan 30.6.12)" xfId="600" xr:uid="{00000000-0005-0000-0000-000053020000}"/>
    <cellStyle name="1_BC nam 2007 (UB)_Chi tieu 5 nam_pvhung.skhdt 20117113152041 Danh muc cong trinh trong diem" xfId="601" xr:uid="{00000000-0005-0000-0000-000054020000}"/>
    <cellStyle name="1_BC nam 2007 (UB)_Chi tieu 5 nam_pvhung.skhdt 20117113152041 Danh muc cong trinh trong diem_BC von DTPT 6 thang 2012" xfId="602" xr:uid="{00000000-0005-0000-0000-000055020000}"/>
    <cellStyle name="1_BC nam 2007 (UB)_Chi tieu 5 nam_pvhung.skhdt 20117113152041 Danh muc cong trinh trong diem_Bieu du thao QD von ho tro co MT" xfId="603" xr:uid="{00000000-0005-0000-0000-000056020000}"/>
    <cellStyle name="1_BC nam 2007 (UB)_Chi tieu 5 nam_pvhung.skhdt 20117113152041 Danh muc cong trinh trong diem_Ke hoach 2012 (theo doi)" xfId="604" xr:uid="{00000000-0005-0000-0000-000057020000}"/>
    <cellStyle name="1_BC nam 2007 (UB)_Chi tieu 5 nam_pvhung.skhdt 20117113152041 Danh muc cong trinh trong diem_Ke hoach 2012 theo doi (giai ngan 30.6.12)" xfId="605" xr:uid="{00000000-0005-0000-0000-000058020000}"/>
    <cellStyle name="1_BC nam 2007 (UB)_Dang ky phan khai von ODA (gui Bo)" xfId="606" xr:uid="{00000000-0005-0000-0000-000059020000}"/>
    <cellStyle name="1_BC nam 2007 (UB)_Dang ky phan khai von ODA (gui Bo)_BC von DTPT 6 thang 2012" xfId="607" xr:uid="{00000000-0005-0000-0000-00005A020000}"/>
    <cellStyle name="1_BC nam 2007 (UB)_Dang ky phan khai von ODA (gui Bo)_Bieu du thao QD von ho tro co MT" xfId="608" xr:uid="{00000000-0005-0000-0000-00005B020000}"/>
    <cellStyle name="1_BC nam 2007 (UB)_Dang ky phan khai von ODA (gui Bo)_Ke hoach 2012 theo doi (giai ngan 30.6.12)" xfId="609" xr:uid="{00000000-0005-0000-0000-00005C020000}"/>
    <cellStyle name="1_BC nam 2007 (UB)_DK bo tri lai (chinh thuc)" xfId="610" xr:uid="{00000000-0005-0000-0000-00005D020000}"/>
    <cellStyle name="1_BC nam 2007 (UB)_DK bo tri lai (chinh thuc)_BC von DTPT 6 thang 2012" xfId="611" xr:uid="{00000000-0005-0000-0000-00005E020000}"/>
    <cellStyle name="1_BC nam 2007 (UB)_DK bo tri lai (chinh thuc)_Bieu du thao QD von ho tro co MT" xfId="612" xr:uid="{00000000-0005-0000-0000-00005F020000}"/>
    <cellStyle name="1_BC nam 2007 (UB)_DK bo tri lai (chinh thuc)_Hoan chinh KH 2012 (o nha)" xfId="613" xr:uid="{00000000-0005-0000-0000-000060020000}"/>
    <cellStyle name="1_BC nam 2007 (UB)_DK bo tri lai (chinh thuc)_Hoan chinh KH 2012 (o nha)_Bao cao giai ngan quy I" xfId="614" xr:uid="{00000000-0005-0000-0000-000061020000}"/>
    <cellStyle name="1_BC nam 2007 (UB)_DK bo tri lai (chinh thuc)_Hoan chinh KH 2012 (o nha)_BC von DTPT 6 thang 2012" xfId="615" xr:uid="{00000000-0005-0000-0000-000062020000}"/>
    <cellStyle name="1_BC nam 2007 (UB)_DK bo tri lai (chinh thuc)_Hoan chinh KH 2012 (o nha)_Bieu du thao QD von ho tro co MT" xfId="616" xr:uid="{00000000-0005-0000-0000-000063020000}"/>
    <cellStyle name="1_BC nam 2007 (UB)_DK bo tri lai (chinh thuc)_Hoan chinh KH 2012 (o nha)_Ke hoach 2012 theo doi (giai ngan 30.6.12)" xfId="617" xr:uid="{00000000-0005-0000-0000-000064020000}"/>
    <cellStyle name="1_BC nam 2007 (UB)_DK bo tri lai (chinh thuc)_Hoan chinh KH 2012 Von ho tro co MT" xfId="618" xr:uid="{00000000-0005-0000-0000-000065020000}"/>
    <cellStyle name="1_BC nam 2007 (UB)_DK bo tri lai (chinh thuc)_Hoan chinh KH 2012 Von ho tro co MT (chi tiet)" xfId="619" xr:uid="{00000000-0005-0000-0000-000066020000}"/>
    <cellStyle name="1_BC nam 2007 (UB)_DK bo tri lai (chinh thuc)_Hoan chinh KH 2012 Von ho tro co MT_Bao cao giai ngan quy I" xfId="620" xr:uid="{00000000-0005-0000-0000-000067020000}"/>
    <cellStyle name="1_BC nam 2007 (UB)_DK bo tri lai (chinh thuc)_Hoan chinh KH 2012 Von ho tro co MT_BC von DTPT 6 thang 2012" xfId="621" xr:uid="{00000000-0005-0000-0000-000068020000}"/>
    <cellStyle name="1_BC nam 2007 (UB)_DK bo tri lai (chinh thuc)_Hoan chinh KH 2012 Von ho tro co MT_Bieu du thao QD von ho tro co MT" xfId="622" xr:uid="{00000000-0005-0000-0000-000069020000}"/>
    <cellStyle name="1_BC nam 2007 (UB)_DK bo tri lai (chinh thuc)_Hoan chinh KH 2012 Von ho tro co MT_Ke hoach 2012 theo doi (giai ngan 30.6.12)" xfId="623" xr:uid="{00000000-0005-0000-0000-00006A020000}"/>
    <cellStyle name="1_BC nam 2007 (UB)_DK bo tri lai (chinh thuc)_Ke hoach 2012 (theo doi)" xfId="624" xr:uid="{00000000-0005-0000-0000-00006B020000}"/>
    <cellStyle name="1_BC nam 2007 (UB)_DK bo tri lai (chinh thuc)_Ke hoach 2012 theo doi (giai ngan 30.6.12)" xfId="625" xr:uid="{00000000-0005-0000-0000-00006C020000}"/>
    <cellStyle name="1_BC nam 2007 (UB)_Ke hoach 2010 (theo doi)" xfId="626" xr:uid="{00000000-0005-0000-0000-00006D020000}"/>
    <cellStyle name="1_BC nam 2007 (UB)_Ke hoach 2010 (theo doi)_BC von DTPT 6 thang 2012" xfId="627" xr:uid="{00000000-0005-0000-0000-00006E020000}"/>
    <cellStyle name="1_BC nam 2007 (UB)_Ke hoach 2010 (theo doi)_Bieu du thao QD von ho tro co MT" xfId="628" xr:uid="{00000000-0005-0000-0000-00006F020000}"/>
    <cellStyle name="1_BC nam 2007 (UB)_Ke hoach 2010 (theo doi)_Ke hoach 2012 (theo doi)" xfId="629" xr:uid="{00000000-0005-0000-0000-000070020000}"/>
    <cellStyle name="1_BC nam 2007 (UB)_Ke hoach 2010 (theo doi)_Ke hoach 2012 theo doi (giai ngan 30.6.12)" xfId="630" xr:uid="{00000000-0005-0000-0000-000071020000}"/>
    <cellStyle name="1_BC nam 2007 (UB)_Ke hoach 2012 (theo doi)" xfId="631" xr:uid="{00000000-0005-0000-0000-000072020000}"/>
    <cellStyle name="1_BC nam 2007 (UB)_Ke hoach 2012 theo doi (giai ngan 30.6.12)" xfId="632" xr:uid="{00000000-0005-0000-0000-000073020000}"/>
    <cellStyle name="1_BC nam 2007 (UB)_Ke hoach nam 2013 nguon MT(theo doi) den 31-5-13" xfId="633" xr:uid="{00000000-0005-0000-0000-000074020000}"/>
    <cellStyle name="1_BC nam 2007 (UB)_pvhung.skhdt 20117113152041 Danh muc cong trinh trong diem" xfId="634" xr:uid="{00000000-0005-0000-0000-000075020000}"/>
    <cellStyle name="1_BC nam 2007 (UB)_pvhung.skhdt 20117113152041 Danh muc cong trinh trong diem_BC von DTPT 6 thang 2012" xfId="635" xr:uid="{00000000-0005-0000-0000-000076020000}"/>
    <cellStyle name="1_BC nam 2007 (UB)_pvhung.skhdt 20117113152041 Danh muc cong trinh trong diem_Bieu du thao QD von ho tro co MT" xfId="636" xr:uid="{00000000-0005-0000-0000-000077020000}"/>
    <cellStyle name="1_BC nam 2007 (UB)_pvhung.skhdt 20117113152041 Danh muc cong trinh trong diem_Ke hoach 2012 (theo doi)" xfId="637" xr:uid="{00000000-0005-0000-0000-000078020000}"/>
    <cellStyle name="1_BC nam 2007 (UB)_pvhung.skhdt 20117113152041 Danh muc cong trinh trong diem_Ke hoach 2012 theo doi (giai ngan 30.6.12)" xfId="638" xr:uid="{00000000-0005-0000-0000-000079020000}"/>
    <cellStyle name="1_BC nam 2007 (UB)_Tong hop so lieu" xfId="639" xr:uid="{00000000-0005-0000-0000-00007A020000}"/>
    <cellStyle name="1_BC nam 2007 (UB)_Tong hop so lieu_BC cong trinh trong diem" xfId="640" xr:uid="{00000000-0005-0000-0000-00007B020000}"/>
    <cellStyle name="1_BC nam 2007 (UB)_Tong hop so lieu_BC cong trinh trong diem_BC von DTPT 6 thang 2012" xfId="641" xr:uid="{00000000-0005-0000-0000-00007C020000}"/>
    <cellStyle name="1_BC nam 2007 (UB)_Tong hop so lieu_BC cong trinh trong diem_Bieu du thao QD von ho tro co MT" xfId="642" xr:uid="{00000000-0005-0000-0000-00007D020000}"/>
    <cellStyle name="1_BC nam 2007 (UB)_Tong hop so lieu_BC cong trinh trong diem_Ke hoach 2012 (theo doi)" xfId="643" xr:uid="{00000000-0005-0000-0000-00007E020000}"/>
    <cellStyle name="1_BC nam 2007 (UB)_Tong hop so lieu_BC cong trinh trong diem_Ke hoach 2012 theo doi (giai ngan 30.6.12)" xfId="644" xr:uid="{00000000-0005-0000-0000-00007F020000}"/>
    <cellStyle name="1_BC nam 2007 (UB)_Tong hop so lieu_BC von DTPT 6 thang 2012" xfId="645" xr:uid="{00000000-0005-0000-0000-000080020000}"/>
    <cellStyle name="1_BC nam 2007 (UB)_Tong hop so lieu_Bieu du thao QD von ho tro co MT" xfId="646" xr:uid="{00000000-0005-0000-0000-000081020000}"/>
    <cellStyle name="1_BC nam 2007 (UB)_Tong hop so lieu_Ke hoach 2012 (theo doi)" xfId="647" xr:uid="{00000000-0005-0000-0000-000082020000}"/>
    <cellStyle name="1_BC nam 2007 (UB)_Tong hop so lieu_Ke hoach 2012 theo doi (giai ngan 30.6.12)" xfId="648" xr:uid="{00000000-0005-0000-0000-000083020000}"/>
    <cellStyle name="1_BC nam 2007 (UB)_Tong hop so lieu_pvhung.skhdt 20117113152041 Danh muc cong trinh trong diem" xfId="649" xr:uid="{00000000-0005-0000-0000-000084020000}"/>
    <cellStyle name="1_BC nam 2007 (UB)_Tong hop so lieu_pvhung.skhdt 20117113152041 Danh muc cong trinh trong diem_BC von DTPT 6 thang 2012" xfId="650" xr:uid="{00000000-0005-0000-0000-000085020000}"/>
    <cellStyle name="1_BC nam 2007 (UB)_Tong hop so lieu_pvhung.skhdt 20117113152041 Danh muc cong trinh trong diem_Bieu du thao QD von ho tro co MT" xfId="651" xr:uid="{00000000-0005-0000-0000-000086020000}"/>
    <cellStyle name="1_BC nam 2007 (UB)_Tong hop so lieu_pvhung.skhdt 20117113152041 Danh muc cong trinh trong diem_Ke hoach 2012 (theo doi)" xfId="652" xr:uid="{00000000-0005-0000-0000-000087020000}"/>
    <cellStyle name="1_BC nam 2007 (UB)_Tong hop so lieu_pvhung.skhdt 20117113152041 Danh muc cong trinh trong diem_Ke hoach 2012 theo doi (giai ngan 30.6.12)" xfId="653" xr:uid="{00000000-0005-0000-0000-000088020000}"/>
    <cellStyle name="1_BC nam 2007 (UB)_Tong hop theo doi von TPCP (BC)" xfId="654" xr:uid="{00000000-0005-0000-0000-000089020000}"/>
    <cellStyle name="1_BC nam 2007 (UB)_Tong hop theo doi von TPCP (BC)_BC von DTPT 6 thang 2012" xfId="655" xr:uid="{00000000-0005-0000-0000-00008A020000}"/>
    <cellStyle name="1_BC nam 2007 (UB)_Tong hop theo doi von TPCP (BC)_Bieu du thao QD von ho tro co MT" xfId="656" xr:uid="{00000000-0005-0000-0000-00008B020000}"/>
    <cellStyle name="1_BC nam 2007 (UB)_Tong hop theo doi von TPCP (BC)_Ke hoach 2012 (theo doi)" xfId="657" xr:uid="{00000000-0005-0000-0000-00008C020000}"/>
    <cellStyle name="1_BC nam 2007 (UB)_Tong hop theo doi von TPCP (BC)_Ke hoach 2012 theo doi (giai ngan 30.6.12)" xfId="658" xr:uid="{00000000-0005-0000-0000-00008D020000}"/>
    <cellStyle name="1_BC nam 2007 (UB)_Worksheet in D: My Documents Ke Hoach KH cac nam Nam 2014 Bao cao ve Ke hoach nam 2014 ( Hoan chinh sau TL voi Bo KH)" xfId="659" xr:uid="{00000000-0005-0000-0000-00008E020000}"/>
    <cellStyle name="1_BC TAI CHINH" xfId="660" xr:uid="{00000000-0005-0000-0000-00008F020000}"/>
    <cellStyle name="1_BC von DTPT 6 thang 2012" xfId="661" xr:uid="{00000000-0005-0000-0000-000090020000}"/>
    <cellStyle name="1_Bieu 01 UB(hung)" xfId="662" xr:uid="{00000000-0005-0000-0000-000091020000}"/>
    <cellStyle name="1_Bieu du thao QD von ho tro co MT" xfId="663" xr:uid="{00000000-0005-0000-0000-000092020000}"/>
    <cellStyle name="1_Bieu1" xfId="664" xr:uid="{00000000-0005-0000-0000-000093020000}"/>
    <cellStyle name="1_Book1" xfId="665" xr:uid="{00000000-0005-0000-0000-000094020000}"/>
    <cellStyle name="1_Book1_1" xfId="666" xr:uid="{00000000-0005-0000-0000-000095020000}"/>
    <cellStyle name="1_Book1_1 Bieu 6 thang nam 2011" xfId="667" xr:uid="{00000000-0005-0000-0000-000096020000}"/>
    <cellStyle name="1_Book1_1 Bieu 6 thang nam 2011_BC von DTPT 6 thang 2012" xfId="668" xr:uid="{00000000-0005-0000-0000-000097020000}"/>
    <cellStyle name="1_Book1_1 Bieu 6 thang nam 2011_Bieu du thao QD von ho tro co MT" xfId="669" xr:uid="{00000000-0005-0000-0000-000098020000}"/>
    <cellStyle name="1_Book1_1 Bieu 6 thang nam 2011_Ke hoach 2012 (theo doi)" xfId="670" xr:uid="{00000000-0005-0000-0000-000099020000}"/>
    <cellStyle name="1_Book1_1 Bieu 6 thang nam 2011_Ke hoach 2012 theo doi (giai ngan 30.6.12)" xfId="671" xr:uid="{00000000-0005-0000-0000-00009A020000}"/>
    <cellStyle name="1_Book1_1_Bao cao tinh hinh thuc hien KH 2009 den 31-01-10" xfId="672" xr:uid="{00000000-0005-0000-0000-00009B020000}"/>
    <cellStyle name="1_Book1_1_Bao cao tinh hinh thuc hien KH 2009 den 31-01-10_BC von DTPT 6 thang 2012" xfId="673" xr:uid="{00000000-0005-0000-0000-00009C020000}"/>
    <cellStyle name="1_Book1_1_Bao cao tinh hinh thuc hien KH 2009 den 31-01-10_Bieu du thao QD von ho tro co MT" xfId="674" xr:uid="{00000000-0005-0000-0000-00009D020000}"/>
    <cellStyle name="1_Book1_1_Bao cao tinh hinh thuc hien KH 2009 den 31-01-10_Ke hoach 2012 (theo doi)" xfId="675" xr:uid="{00000000-0005-0000-0000-00009E020000}"/>
    <cellStyle name="1_Book1_1_Bao cao tinh hinh thuc hien KH 2009 den 31-01-10_Ke hoach 2012 theo doi (giai ngan 30.6.12)" xfId="676" xr:uid="{00000000-0005-0000-0000-00009F020000}"/>
    <cellStyle name="1_Book1_1_BC von DTPT 6 thang 2012" xfId="677" xr:uid="{00000000-0005-0000-0000-0000A0020000}"/>
    <cellStyle name="1_Book1_1_Bieu du thao QD von ho tro co MT" xfId="678" xr:uid="{00000000-0005-0000-0000-0000A1020000}"/>
    <cellStyle name="1_Book1_1_Book1" xfId="679" xr:uid="{00000000-0005-0000-0000-0000A2020000}"/>
    <cellStyle name="1_Book1_1_Book1_BC von DTPT 6 thang 2012" xfId="680" xr:uid="{00000000-0005-0000-0000-0000A3020000}"/>
    <cellStyle name="1_Book1_1_Book1_Bieu du thao QD von ho tro co MT" xfId="681" xr:uid="{00000000-0005-0000-0000-0000A4020000}"/>
    <cellStyle name="1_Book1_1_Book1_Hoan chinh KH 2012 (o nha)" xfId="682" xr:uid="{00000000-0005-0000-0000-0000A5020000}"/>
    <cellStyle name="1_Book1_1_Book1_Hoan chinh KH 2012 (o nha)_Bao cao giai ngan quy I" xfId="683" xr:uid="{00000000-0005-0000-0000-0000A6020000}"/>
    <cellStyle name="1_Book1_1_Book1_Hoan chinh KH 2012 (o nha)_BC von DTPT 6 thang 2012" xfId="684" xr:uid="{00000000-0005-0000-0000-0000A7020000}"/>
    <cellStyle name="1_Book1_1_Book1_Hoan chinh KH 2012 (o nha)_Bieu du thao QD von ho tro co MT" xfId="685" xr:uid="{00000000-0005-0000-0000-0000A8020000}"/>
    <cellStyle name="1_Book1_1_Book1_Hoan chinh KH 2012 (o nha)_Ke hoach 2012 theo doi (giai ngan 30.6.12)" xfId="686" xr:uid="{00000000-0005-0000-0000-0000A9020000}"/>
    <cellStyle name="1_Book1_1_Book1_Hoan chinh KH 2012 Von ho tro co MT" xfId="687" xr:uid="{00000000-0005-0000-0000-0000AA020000}"/>
    <cellStyle name="1_Book1_1_Book1_Hoan chinh KH 2012 Von ho tro co MT (chi tiet)" xfId="688" xr:uid="{00000000-0005-0000-0000-0000AB020000}"/>
    <cellStyle name="1_Book1_1_Book1_Hoan chinh KH 2012 Von ho tro co MT_Bao cao giai ngan quy I" xfId="689" xr:uid="{00000000-0005-0000-0000-0000AC020000}"/>
    <cellStyle name="1_Book1_1_Book1_Hoan chinh KH 2012 Von ho tro co MT_BC von DTPT 6 thang 2012" xfId="690" xr:uid="{00000000-0005-0000-0000-0000AD020000}"/>
    <cellStyle name="1_Book1_1_Book1_Hoan chinh KH 2012 Von ho tro co MT_Bieu du thao QD von ho tro co MT" xfId="691" xr:uid="{00000000-0005-0000-0000-0000AE020000}"/>
    <cellStyle name="1_Book1_1_Book1_Hoan chinh KH 2012 Von ho tro co MT_Ke hoach 2012 theo doi (giai ngan 30.6.12)" xfId="692" xr:uid="{00000000-0005-0000-0000-0000AF020000}"/>
    <cellStyle name="1_Book1_1_Book1_Ke hoach 2012 (theo doi)" xfId="693" xr:uid="{00000000-0005-0000-0000-0000B0020000}"/>
    <cellStyle name="1_Book1_1_Book1_Ke hoach 2012 theo doi (giai ngan 30.6.12)" xfId="694" xr:uid="{00000000-0005-0000-0000-0000B1020000}"/>
    <cellStyle name="1_Book1_1_Dang ky phan khai von ODA (gui Bo)" xfId="695" xr:uid="{00000000-0005-0000-0000-0000B2020000}"/>
    <cellStyle name="1_Book1_1_Dang ky phan khai von ODA (gui Bo)_BC von DTPT 6 thang 2012" xfId="696" xr:uid="{00000000-0005-0000-0000-0000B3020000}"/>
    <cellStyle name="1_Book1_1_Dang ky phan khai von ODA (gui Bo)_Bieu du thao QD von ho tro co MT" xfId="697" xr:uid="{00000000-0005-0000-0000-0000B4020000}"/>
    <cellStyle name="1_Book1_1_Dang ky phan khai von ODA (gui Bo)_Ke hoach 2012 theo doi (giai ngan 30.6.12)" xfId="698" xr:uid="{00000000-0005-0000-0000-0000B5020000}"/>
    <cellStyle name="1_Book1_1_Ke hoach 2012 (theo doi)" xfId="699" xr:uid="{00000000-0005-0000-0000-0000B6020000}"/>
    <cellStyle name="1_Book1_1_Ke hoach 2012 theo doi (giai ngan 30.6.12)" xfId="700" xr:uid="{00000000-0005-0000-0000-0000B7020000}"/>
    <cellStyle name="1_Book1_1_Tong hop theo doi von TPCP (BC)" xfId="701" xr:uid="{00000000-0005-0000-0000-0000B8020000}"/>
    <cellStyle name="1_Book1_1_Tong hop theo doi von TPCP (BC)_BC von DTPT 6 thang 2012" xfId="702" xr:uid="{00000000-0005-0000-0000-0000B9020000}"/>
    <cellStyle name="1_Book1_1_Tong hop theo doi von TPCP (BC)_Bieu du thao QD von ho tro co MT" xfId="703" xr:uid="{00000000-0005-0000-0000-0000BA020000}"/>
    <cellStyle name="1_Book1_1_Tong hop theo doi von TPCP (BC)_Ke hoach 2012 (theo doi)" xfId="704" xr:uid="{00000000-0005-0000-0000-0000BB020000}"/>
    <cellStyle name="1_Book1_1_Tong hop theo doi von TPCP (BC)_Ke hoach 2012 theo doi (giai ngan 30.6.12)" xfId="705" xr:uid="{00000000-0005-0000-0000-0000BC020000}"/>
    <cellStyle name="1_Book1_2" xfId="706" xr:uid="{00000000-0005-0000-0000-0000BD020000}"/>
    <cellStyle name="1_Book1_2_BC von DTPT 6 thang 2012" xfId="707" xr:uid="{00000000-0005-0000-0000-0000BE020000}"/>
    <cellStyle name="1_Book1_2_Bieu du thao QD von ho tro co MT" xfId="708" xr:uid="{00000000-0005-0000-0000-0000BF020000}"/>
    <cellStyle name="1_Book1_2_Hoan chinh KH 2012 (o nha)" xfId="709" xr:uid="{00000000-0005-0000-0000-0000C0020000}"/>
    <cellStyle name="1_Book1_2_Hoan chinh KH 2012 (o nha)_Bao cao giai ngan quy I" xfId="710" xr:uid="{00000000-0005-0000-0000-0000C1020000}"/>
    <cellStyle name="1_Book1_2_Hoan chinh KH 2012 (o nha)_BC von DTPT 6 thang 2012" xfId="711" xr:uid="{00000000-0005-0000-0000-0000C2020000}"/>
    <cellStyle name="1_Book1_2_Hoan chinh KH 2012 (o nha)_Bieu du thao QD von ho tro co MT" xfId="712" xr:uid="{00000000-0005-0000-0000-0000C3020000}"/>
    <cellStyle name="1_Book1_2_Hoan chinh KH 2012 (o nha)_Ke hoach 2012 theo doi (giai ngan 30.6.12)" xfId="713" xr:uid="{00000000-0005-0000-0000-0000C4020000}"/>
    <cellStyle name="1_Book1_2_Hoan chinh KH 2012 Von ho tro co MT" xfId="714" xr:uid="{00000000-0005-0000-0000-0000C5020000}"/>
    <cellStyle name="1_Book1_2_Hoan chinh KH 2012 Von ho tro co MT (chi tiet)" xfId="715" xr:uid="{00000000-0005-0000-0000-0000C6020000}"/>
    <cellStyle name="1_Book1_2_Hoan chinh KH 2012 Von ho tro co MT_Bao cao giai ngan quy I" xfId="716" xr:uid="{00000000-0005-0000-0000-0000C7020000}"/>
    <cellStyle name="1_Book1_2_Hoan chinh KH 2012 Von ho tro co MT_BC von DTPT 6 thang 2012" xfId="717" xr:uid="{00000000-0005-0000-0000-0000C8020000}"/>
    <cellStyle name="1_Book1_2_Hoan chinh KH 2012 Von ho tro co MT_Bieu du thao QD von ho tro co MT" xfId="718" xr:uid="{00000000-0005-0000-0000-0000C9020000}"/>
    <cellStyle name="1_Book1_2_Hoan chinh KH 2012 Von ho tro co MT_Ke hoach 2012 theo doi (giai ngan 30.6.12)" xfId="719" xr:uid="{00000000-0005-0000-0000-0000CA020000}"/>
    <cellStyle name="1_Book1_2_Ke hoach 2012 (theo doi)" xfId="720" xr:uid="{00000000-0005-0000-0000-0000CB020000}"/>
    <cellStyle name="1_Book1_2_Ke hoach 2012 theo doi (giai ngan 30.6.12)" xfId="721" xr:uid="{00000000-0005-0000-0000-0000CC020000}"/>
    <cellStyle name="1_Book1_Bao cao doan cong tac cua Bo thang 4-2010" xfId="722" xr:uid="{00000000-0005-0000-0000-0000CD020000}"/>
    <cellStyle name="1_Book1_Bao cao doan cong tac cua Bo thang 4-2010_BC von DTPT 6 thang 2012" xfId="723" xr:uid="{00000000-0005-0000-0000-0000CE020000}"/>
    <cellStyle name="1_Book1_Bao cao doan cong tac cua Bo thang 4-2010_Bieu du thao QD von ho tro co MT" xfId="724" xr:uid="{00000000-0005-0000-0000-0000CF020000}"/>
    <cellStyle name="1_Book1_Bao cao doan cong tac cua Bo thang 4-2010_Dang ky phan khai von ODA (gui Bo)" xfId="725" xr:uid="{00000000-0005-0000-0000-0000D0020000}"/>
    <cellStyle name="1_Book1_Bao cao doan cong tac cua Bo thang 4-2010_Dang ky phan khai von ODA (gui Bo)_BC von DTPT 6 thang 2012" xfId="726" xr:uid="{00000000-0005-0000-0000-0000D1020000}"/>
    <cellStyle name="1_Book1_Bao cao doan cong tac cua Bo thang 4-2010_Dang ky phan khai von ODA (gui Bo)_Bieu du thao QD von ho tro co MT" xfId="727" xr:uid="{00000000-0005-0000-0000-0000D2020000}"/>
    <cellStyle name="1_Book1_Bao cao doan cong tac cua Bo thang 4-2010_Dang ky phan khai von ODA (gui Bo)_Ke hoach 2012 theo doi (giai ngan 30.6.12)" xfId="728" xr:uid="{00000000-0005-0000-0000-0000D3020000}"/>
    <cellStyle name="1_Book1_Bao cao doan cong tac cua Bo thang 4-2010_Ke hoach 2012 (theo doi)" xfId="729" xr:uid="{00000000-0005-0000-0000-0000D4020000}"/>
    <cellStyle name="1_Book1_Bao cao doan cong tac cua Bo thang 4-2010_Ke hoach 2012 theo doi (giai ngan 30.6.12)" xfId="730" xr:uid="{00000000-0005-0000-0000-0000D5020000}"/>
    <cellStyle name="1_Book1_Bao cao tinh hinh thuc hien KH 2009 den 31-01-10" xfId="731" xr:uid="{00000000-0005-0000-0000-0000D6020000}"/>
    <cellStyle name="1_Book1_Bao cao tinh hinh thuc hien KH 2009 den 31-01-10_BC von DTPT 6 thang 2012" xfId="732" xr:uid="{00000000-0005-0000-0000-0000D7020000}"/>
    <cellStyle name="1_Book1_Bao cao tinh hinh thuc hien KH 2009 den 31-01-10_Bieu du thao QD von ho tro co MT" xfId="733" xr:uid="{00000000-0005-0000-0000-0000D8020000}"/>
    <cellStyle name="1_Book1_Bao cao tinh hinh thuc hien KH 2009 den 31-01-10_Ke hoach 2012 (theo doi)" xfId="734" xr:uid="{00000000-0005-0000-0000-0000D9020000}"/>
    <cellStyle name="1_Book1_Bao cao tinh hinh thuc hien KH 2009 den 31-01-10_Ke hoach 2012 theo doi (giai ngan 30.6.12)" xfId="735" xr:uid="{00000000-0005-0000-0000-0000DA020000}"/>
    <cellStyle name="1_Book1_BC cong trinh trong diem" xfId="736" xr:uid="{00000000-0005-0000-0000-0000DB020000}"/>
    <cellStyle name="1_Book1_BC cong trinh trong diem_BC von DTPT 6 thang 2012" xfId="737" xr:uid="{00000000-0005-0000-0000-0000DC020000}"/>
    <cellStyle name="1_Book1_BC cong trinh trong diem_Bieu du thao QD von ho tro co MT" xfId="738" xr:uid="{00000000-0005-0000-0000-0000DD020000}"/>
    <cellStyle name="1_Book1_BC cong trinh trong diem_Ke hoach 2012 (theo doi)" xfId="739" xr:uid="{00000000-0005-0000-0000-0000DE020000}"/>
    <cellStyle name="1_Book1_BC cong trinh trong diem_Ke hoach 2012 theo doi (giai ngan 30.6.12)" xfId="740" xr:uid="{00000000-0005-0000-0000-0000DF020000}"/>
    <cellStyle name="1_Book1_BC von DTPT 6 thang 2012" xfId="741" xr:uid="{00000000-0005-0000-0000-0000E0020000}"/>
    <cellStyle name="1_Book1_Bieu 01 UB(hung)" xfId="742" xr:uid="{00000000-0005-0000-0000-0000E1020000}"/>
    <cellStyle name="1_Book1_Bieu du thao QD von ho tro co MT" xfId="743" xr:uid="{00000000-0005-0000-0000-0000E2020000}"/>
    <cellStyle name="1_Book1_BL vu" xfId="744" xr:uid="{00000000-0005-0000-0000-0000E3020000}"/>
    <cellStyle name="1_Book1_BL vu_Bao cao tinh hinh thuc hien KH 2009 den 31-01-10" xfId="745" xr:uid="{00000000-0005-0000-0000-0000E4020000}"/>
    <cellStyle name="1_Book1_Book1" xfId="746" xr:uid="{00000000-0005-0000-0000-0000E5020000}"/>
    <cellStyle name="1_Book1_Book1_1" xfId="747" xr:uid="{00000000-0005-0000-0000-0000E6020000}"/>
    <cellStyle name="1_Book1_Book1_1_BC von DTPT 6 thang 2012" xfId="748" xr:uid="{00000000-0005-0000-0000-0000E7020000}"/>
    <cellStyle name="1_Book1_Book1_1_Bieu du thao QD von ho tro co MT" xfId="749" xr:uid="{00000000-0005-0000-0000-0000E8020000}"/>
    <cellStyle name="1_Book1_Book1_1_Hoan chinh KH 2012 (o nha)" xfId="750" xr:uid="{00000000-0005-0000-0000-0000E9020000}"/>
    <cellStyle name="1_Book1_Book1_1_Hoan chinh KH 2012 (o nha)_Bao cao giai ngan quy I" xfId="751" xr:uid="{00000000-0005-0000-0000-0000EA020000}"/>
    <cellStyle name="1_Book1_Book1_1_Hoan chinh KH 2012 (o nha)_BC von DTPT 6 thang 2012" xfId="752" xr:uid="{00000000-0005-0000-0000-0000EB020000}"/>
    <cellStyle name="1_Book1_Book1_1_Hoan chinh KH 2012 (o nha)_Bieu du thao QD von ho tro co MT" xfId="753" xr:uid="{00000000-0005-0000-0000-0000EC020000}"/>
    <cellStyle name="1_Book1_Book1_1_Hoan chinh KH 2012 (o nha)_Ke hoach 2012 theo doi (giai ngan 30.6.12)" xfId="754" xr:uid="{00000000-0005-0000-0000-0000ED020000}"/>
    <cellStyle name="1_Book1_Book1_1_Hoan chinh KH 2012 Von ho tro co MT" xfId="755" xr:uid="{00000000-0005-0000-0000-0000EE020000}"/>
    <cellStyle name="1_Book1_Book1_1_Hoan chinh KH 2012 Von ho tro co MT (chi tiet)" xfId="756" xr:uid="{00000000-0005-0000-0000-0000EF020000}"/>
    <cellStyle name="1_Book1_Book1_1_Hoan chinh KH 2012 Von ho tro co MT_Bao cao giai ngan quy I" xfId="757" xr:uid="{00000000-0005-0000-0000-0000F0020000}"/>
    <cellStyle name="1_Book1_Book1_1_Hoan chinh KH 2012 Von ho tro co MT_BC von DTPT 6 thang 2012" xfId="758" xr:uid="{00000000-0005-0000-0000-0000F1020000}"/>
    <cellStyle name="1_Book1_Book1_1_Hoan chinh KH 2012 Von ho tro co MT_Bieu du thao QD von ho tro co MT" xfId="759" xr:uid="{00000000-0005-0000-0000-0000F2020000}"/>
    <cellStyle name="1_Book1_Book1_1_Hoan chinh KH 2012 Von ho tro co MT_Ke hoach 2012 theo doi (giai ngan 30.6.12)" xfId="760" xr:uid="{00000000-0005-0000-0000-0000F3020000}"/>
    <cellStyle name="1_Book1_Book1_1_Ke hoach 2012 (theo doi)" xfId="761" xr:uid="{00000000-0005-0000-0000-0000F4020000}"/>
    <cellStyle name="1_Book1_Book1_1_Ke hoach 2012 theo doi (giai ngan 30.6.12)" xfId="762" xr:uid="{00000000-0005-0000-0000-0000F5020000}"/>
    <cellStyle name="1_Book1_Book1_Bao cao tinh hinh thuc hien KH 2009 den 31-01-10" xfId="763" xr:uid="{00000000-0005-0000-0000-0000F6020000}"/>
    <cellStyle name="1_Book1_Book1_Bao cao tinh hinh thuc hien KH 2009 den 31-01-10_BC von DTPT 6 thang 2012" xfId="764" xr:uid="{00000000-0005-0000-0000-0000F7020000}"/>
    <cellStyle name="1_Book1_Book1_Bao cao tinh hinh thuc hien KH 2009 den 31-01-10_Bieu du thao QD von ho tro co MT" xfId="765" xr:uid="{00000000-0005-0000-0000-0000F8020000}"/>
    <cellStyle name="1_Book1_Book1_Bao cao tinh hinh thuc hien KH 2009 den 31-01-10_Ke hoach 2012 (theo doi)" xfId="766" xr:uid="{00000000-0005-0000-0000-0000F9020000}"/>
    <cellStyle name="1_Book1_Book1_Bao cao tinh hinh thuc hien KH 2009 den 31-01-10_Ke hoach 2012 theo doi (giai ngan 30.6.12)" xfId="767" xr:uid="{00000000-0005-0000-0000-0000FA020000}"/>
    <cellStyle name="1_Book1_Book1_BC von DTPT 6 thang 2012" xfId="768" xr:uid="{00000000-0005-0000-0000-0000FB020000}"/>
    <cellStyle name="1_Book1_Book1_Bieu du thao QD von ho tro co MT" xfId="769" xr:uid="{00000000-0005-0000-0000-0000FC020000}"/>
    <cellStyle name="1_Book1_Book1_Book1" xfId="770" xr:uid="{00000000-0005-0000-0000-0000FD020000}"/>
    <cellStyle name="1_Book1_Book1_Book1_BC von DTPT 6 thang 2012" xfId="771" xr:uid="{00000000-0005-0000-0000-0000FE020000}"/>
    <cellStyle name="1_Book1_Book1_Book1_Bieu du thao QD von ho tro co MT" xfId="772" xr:uid="{00000000-0005-0000-0000-0000FF020000}"/>
    <cellStyle name="1_Book1_Book1_Book1_Hoan chinh KH 2012 (o nha)" xfId="773" xr:uid="{00000000-0005-0000-0000-000000030000}"/>
    <cellStyle name="1_Book1_Book1_Book1_Hoan chinh KH 2012 (o nha)_Bao cao giai ngan quy I" xfId="774" xr:uid="{00000000-0005-0000-0000-000001030000}"/>
    <cellStyle name="1_Book1_Book1_Book1_Hoan chinh KH 2012 (o nha)_BC von DTPT 6 thang 2012" xfId="775" xr:uid="{00000000-0005-0000-0000-000002030000}"/>
    <cellStyle name="1_Book1_Book1_Book1_Hoan chinh KH 2012 (o nha)_Bieu du thao QD von ho tro co MT" xfId="776" xr:uid="{00000000-0005-0000-0000-000003030000}"/>
    <cellStyle name="1_Book1_Book1_Book1_Hoan chinh KH 2012 (o nha)_Ke hoach 2012 theo doi (giai ngan 30.6.12)" xfId="777" xr:uid="{00000000-0005-0000-0000-000004030000}"/>
    <cellStyle name="1_Book1_Book1_Book1_Hoan chinh KH 2012 Von ho tro co MT" xfId="778" xr:uid="{00000000-0005-0000-0000-000005030000}"/>
    <cellStyle name="1_Book1_Book1_Book1_Hoan chinh KH 2012 Von ho tro co MT (chi tiet)" xfId="779" xr:uid="{00000000-0005-0000-0000-000006030000}"/>
    <cellStyle name="1_Book1_Book1_Book1_Hoan chinh KH 2012 Von ho tro co MT_Bao cao giai ngan quy I" xfId="780" xr:uid="{00000000-0005-0000-0000-000007030000}"/>
    <cellStyle name="1_Book1_Book1_Book1_Hoan chinh KH 2012 Von ho tro co MT_BC von DTPT 6 thang 2012" xfId="781" xr:uid="{00000000-0005-0000-0000-000008030000}"/>
    <cellStyle name="1_Book1_Book1_Book1_Hoan chinh KH 2012 Von ho tro co MT_Bieu du thao QD von ho tro co MT" xfId="782" xr:uid="{00000000-0005-0000-0000-000009030000}"/>
    <cellStyle name="1_Book1_Book1_Book1_Hoan chinh KH 2012 Von ho tro co MT_Ke hoach 2012 theo doi (giai ngan 30.6.12)" xfId="783" xr:uid="{00000000-0005-0000-0000-00000A030000}"/>
    <cellStyle name="1_Book1_Book1_Book1_Ke hoach 2012 (theo doi)" xfId="784" xr:uid="{00000000-0005-0000-0000-00000B030000}"/>
    <cellStyle name="1_Book1_Book1_Book1_Ke hoach 2012 theo doi (giai ngan 30.6.12)" xfId="785" xr:uid="{00000000-0005-0000-0000-00000C030000}"/>
    <cellStyle name="1_Book1_Book1_Dang ky phan khai von ODA (gui Bo)" xfId="786" xr:uid="{00000000-0005-0000-0000-00000D030000}"/>
    <cellStyle name="1_Book1_Book1_Dang ky phan khai von ODA (gui Bo)_BC von DTPT 6 thang 2012" xfId="787" xr:uid="{00000000-0005-0000-0000-00000E030000}"/>
    <cellStyle name="1_Book1_Book1_Dang ky phan khai von ODA (gui Bo)_Bieu du thao QD von ho tro co MT" xfId="788" xr:uid="{00000000-0005-0000-0000-00000F030000}"/>
    <cellStyle name="1_Book1_Book1_Dang ky phan khai von ODA (gui Bo)_Ke hoach 2012 theo doi (giai ngan 30.6.12)" xfId="789" xr:uid="{00000000-0005-0000-0000-000010030000}"/>
    <cellStyle name="1_Book1_Book1_Ke hoach 2012 (theo doi)" xfId="790" xr:uid="{00000000-0005-0000-0000-000011030000}"/>
    <cellStyle name="1_Book1_Book1_Ke hoach 2012 theo doi (giai ngan 30.6.12)" xfId="791" xr:uid="{00000000-0005-0000-0000-000012030000}"/>
    <cellStyle name="1_Book1_Book1_Tong hop theo doi von TPCP (BC)" xfId="792" xr:uid="{00000000-0005-0000-0000-000013030000}"/>
    <cellStyle name="1_Book1_Book1_Tong hop theo doi von TPCP (BC)_BC von DTPT 6 thang 2012" xfId="793" xr:uid="{00000000-0005-0000-0000-000014030000}"/>
    <cellStyle name="1_Book1_Book1_Tong hop theo doi von TPCP (BC)_Bieu du thao QD von ho tro co MT" xfId="794" xr:uid="{00000000-0005-0000-0000-000015030000}"/>
    <cellStyle name="1_Book1_Book1_Tong hop theo doi von TPCP (BC)_Ke hoach 2012 (theo doi)" xfId="795" xr:uid="{00000000-0005-0000-0000-000016030000}"/>
    <cellStyle name="1_Book1_Book1_Tong hop theo doi von TPCP (BC)_Ke hoach 2012 theo doi (giai ngan 30.6.12)" xfId="796" xr:uid="{00000000-0005-0000-0000-000017030000}"/>
    <cellStyle name="1_Book1_Chi tieu 5 nam" xfId="797" xr:uid="{00000000-0005-0000-0000-000018030000}"/>
    <cellStyle name="1_Book1_Chi tieu 5 nam_BC cong trinh trong diem" xfId="798" xr:uid="{00000000-0005-0000-0000-000019030000}"/>
    <cellStyle name="1_Book1_Chi tieu 5 nam_BC cong trinh trong diem_BC von DTPT 6 thang 2012" xfId="799" xr:uid="{00000000-0005-0000-0000-00001A030000}"/>
    <cellStyle name="1_Book1_Chi tieu 5 nam_BC cong trinh trong diem_Bieu du thao QD von ho tro co MT" xfId="800" xr:uid="{00000000-0005-0000-0000-00001B030000}"/>
    <cellStyle name="1_Book1_Chi tieu 5 nam_BC cong trinh trong diem_Ke hoach 2012 (theo doi)" xfId="801" xr:uid="{00000000-0005-0000-0000-00001C030000}"/>
    <cellStyle name="1_Book1_Chi tieu 5 nam_BC cong trinh trong diem_Ke hoach 2012 theo doi (giai ngan 30.6.12)" xfId="802" xr:uid="{00000000-0005-0000-0000-00001D030000}"/>
    <cellStyle name="1_Book1_Chi tieu 5 nam_BC von DTPT 6 thang 2012" xfId="803" xr:uid="{00000000-0005-0000-0000-00001E030000}"/>
    <cellStyle name="1_Book1_Chi tieu 5 nam_Bieu du thao QD von ho tro co MT" xfId="804" xr:uid="{00000000-0005-0000-0000-00001F030000}"/>
    <cellStyle name="1_Book1_Chi tieu 5 nam_Ke hoach 2012 (theo doi)" xfId="805" xr:uid="{00000000-0005-0000-0000-000020030000}"/>
    <cellStyle name="1_Book1_Chi tieu 5 nam_Ke hoach 2012 theo doi (giai ngan 30.6.12)" xfId="806" xr:uid="{00000000-0005-0000-0000-000021030000}"/>
    <cellStyle name="1_Book1_Chi tieu 5 nam_pvhung.skhdt 20117113152041 Danh muc cong trinh trong diem" xfId="807" xr:uid="{00000000-0005-0000-0000-000022030000}"/>
    <cellStyle name="1_Book1_Chi tieu 5 nam_pvhung.skhdt 20117113152041 Danh muc cong trinh trong diem_BC von DTPT 6 thang 2012" xfId="808" xr:uid="{00000000-0005-0000-0000-000023030000}"/>
    <cellStyle name="1_Book1_Chi tieu 5 nam_pvhung.skhdt 20117113152041 Danh muc cong trinh trong diem_Bieu du thao QD von ho tro co MT" xfId="809" xr:uid="{00000000-0005-0000-0000-000024030000}"/>
    <cellStyle name="1_Book1_Chi tieu 5 nam_pvhung.skhdt 20117113152041 Danh muc cong trinh trong diem_Ke hoach 2012 (theo doi)" xfId="810" xr:uid="{00000000-0005-0000-0000-000025030000}"/>
    <cellStyle name="1_Book1_Chi tieu 5 nam_pvhung.skhdt 20117113152041 Danh muc cong trinh trong diem_Ke hoach 2012 theo doi (giai ngan 30.6.12)" xfId="811" xr:uid="{00000000-0005-0000-0000-000026030000}"/>
    <cellStyle name="1_Book1_Dang ky phan khai von ODA (gui Bo)" xfId="812" xr:uid="{00000000-0005-0000-0000-000027030000}"/>
    <cellStyle name="1_Book1_Dang ky phan khai von ODA (gui Bo)_BC von DTPT 6 thang 2012" xfId="813" xr:uid="{00000000-0005-0000-0000-000028030000}"/>
    <cellStyle name="1_Book1_Dang ky phan khai von ODA (gui Bo)_Bieu du thao QD von ho tro co MT" xfId="814" xr:uid="{00000000-0005-0000-0000-000029030000}"/>
    <cellStyle name="1_Book1_Dang ky phan khai von ODA (gui Bo)_Ke hoach 2012 theo doi (giai ngan 30.6.12)" xfId="815" xr:uid="{00000000-0005-0000-0000-00002A030000}"/>
    <cellStyle name="1_Book1_DK bo tri lai (chinh thuc)" xfId="816" xr:uid="{00000000-0005-0000-0000-00002B030000}"/>
    <cellStyle name="1_Book1_DK bo tri lai (chinh thuc)_BC von DTPT 6 thang 2012" xfId="817" xr:uid="{00000000-0005-0000-0000-00002C030000}"/>
    <cellStyle name="1_Book1_DK bo tri lai (chinh thuc)_Bieu du thao QD von ho tro co MT" xfId="818" xr:uid="{00000000-0005-0000-0000-00002D030000}"/>
    <cellStyle name="1_Book1_DK bo tri lai (chinh thuc)_Hoan chinh KH 2012 (o nha)" xfId="819" xr:uid="{00000000-0005-0000-0000-00002E030000}"/>
    <cellStyle name="1_Book1_DK bo tri lai (chinh thuc)_Hoan chinh KH 2012 (o nha)_Bao cao giai ngan quy I" xfId="820" xr:uid="{00000000-0005-0000-0000-00002F030000}"/>
    <cellStyle name="1_Book1_DK bo tri lai (chinh thuc)_Hoan chinh KH 2012 (o nha)_BC von DTPT 6 thang 2012" xfId="821" xr:uid="{00000000-0005-0000-0000-000030030000}"/>
    <cellStyle name="1_Book1_DK bo tri lai (chinh thuc)_Hoan chinh KH 2012 (o nha)_Bieu du thao QD von ho tro co MT" xfId="822" xr:uid="{00000000-0005-0000-0000-000031030000}"/>
    <cellStyle name="1_Book1_DK bo tri lai (chinh thuc)_Hoan chinh KH 2012 (o nha)_Ke hoach 2012 theo doi (giai ngan 30.6.12)" xfId="823" xr:uid="{00000000-0005-0000-0000-000032030000}"/>
    <cellStyle name="1_Book1_DK bo tri lai (chinh thuc)_Hoan chinh KH 2012 Von ho tro co MT" xfId="824" xr:uid="{00000000-0005-0000-0000-000033030000}"/>
    <cellStyle name="1_Book1_DK bo tri lai (chinh thuc)_Hoan chinh KH 2012 Von ho tro co MT (chi tiet)" xfId="825" xr:uid="{00000000-0005-0000-0000-000034030000}"/>
    <cellStyle name="1_Book1_DK bo tri lai (chinh thuc)_Hoan chinh KH 2012 Von ho tro co MT_Bao cao giai ngan quy I" xfId="826" xr:uid="{00000000-0005-0000-0000-000035030000}"/>
    <cellStyle name="1_Book1_DK bo tri lai (chinh thuc)_Hoan chinh KH 2012 Von ho tro co MT_BC von DTPT 6 thang 2012" xfId="827" xr:uid="{00000000-0005-0000-0000-000036030000}"/>
    <cellStyle name="1_Book1_DK bo tri lai (chinh thuc)_Hoan chinh KH 2012 Von ho tro co MT_Bieu du thao QD von ho tro co MT" xfId="828" xr:uid="{00000000-0005-0000-0000-000037030000}"/>
    <cellStyle name="1_Book1_DK bo tri lai (chinh thuc)_Hoan chinh KH 2012 Von ho tro co MT_Ke hoach 2012 theo doi (giai ngan 30.6.12)" xfId="829" xr:uid="{00000000-0005-0000-0000-000038030000}"/>
    <cellStyle name="1_Book1_DK bo tri lai (chinh thuc)_Ke hoach 2012 (theo doi)" xfId="830" xr:uid="{00000000-0005-0000-0000-000039030000}"/>
    <cellStyle name="1_Book1_DK bo tri lai (chinh thuc)_Ke hoach 2012 theo doi (giai ngan 30.6.12)" xfId="831" xr:uid="{00000000-0005-0000-0000-00003A030000}"/>
    <cellStyle name="1_Book1_Ke hoach 2010 (theo doi)" xfId="832" xr:uid="{00000000-0005-0000-0000-00003B030000}"/>
    <cellStyle name="1_Book1_Ke hoach 2010 (theo doi)_BC von DTPT 6 thang 2012" xfId="833" xr:uid="{00000000-0005-0000-0000-00003C030000}"/>
    <cellStyle name="1_Book1_Ke hoach 2010 (theo doi)_Bieu du thao QD von ho tro co MT" xfId="834" xr:uid="{00000000-0005-0000-0000-00003D030000}"/>
    <cellStyle name="1_Book1_Ke hoach 2010 (theo doi)_Ke hoach 2012 (theo doi)" xfId="835" xr:uid="{00000000-0005-0000-0000-00003E030000}"/>
    <cellStyle name="1_Book1_Ke hoach 2010 (theo doi)_Ke hoach 2012 theo doi (giai ngan 30.6.12)" xfId="836" xr:uid="{00000000-0005-0000-0000-00003F030000}"/>
    <cellStyle name="1_Book1_Ke hoach 2012 (theo doi)" xfId="837" xr:uid="{00000000-0005-0000-0000-000040030000}"/>
    <cellStyle name="1_Book1_Ke hoach 2012 theo doi (giai ngan 30.6.12)" xfId="838" xr:uid="{00000000-0005-0000-0000-000041030000}"/>
    <cellStyle name="1_Book1_Ke hoach nam 2013 nguon MT(theo doi) den 31-5-13" xfId="839" xr:uid="{00000000-0005-0000-0000-000042030000}"/>
    <cellStyle name="1_Book1_pvhung.skhdt 20117113152041 Danh muc cong trinh trong diem" xfId="840" xr:uid="{00000000-0005-0000-0000-000043030000}"/>
    <cellStyle name="1_Book1_pvhung.skhdt 20117113152041 Danh muc cong trinh trong diem_BC von DTPT 6 thang 2012" xfId="841" xr:uid="{00000000-0005-0000-0000-000044030000}"/>
    <cellStyle name="1_Book1_pvhung.skhdt 20117113152041 Danh muc cong trinh trong diem_Bieu du thao QD von ho tro co MT" xfId="842" xr:uid="{00000000-0005-0000-0000-000045030000}"/>
    <cellStyle name="1_Book1_pvhung.skhdt 20117113152041 Danh muc cong trinh trong diem_Ke hoach 2012 (theo doi)" xfId="843" xr:uid="{00000000-0005-0000-0000-000046030000}"/>
    <cellStyle name="1_Book1_pvhung.skhdt 20117113152041 Danh muc cong trinh trong diem_Ke hoach 2012 theo doi (giai ngan 30.6.12)" xfId="844" xr:uid="{00000000-0005-0000-0000-000047030000}"/>
    <cellStyle name="1_Book1_Tong hop so lieu" xfId="845" xr:uid="{00000000-0005-0000-0000-000048030000}"/>
    <cellStyle name="1_Book1_Tong hop so lieu_BC cong trinh trong diem" xfId="846" xr:uid="{00000000-0005-0000-0000-000049030000}"/>
    <cellStyle name="1_Book1_Tong hop so lieu_BC cong trinh trong diem_BC von DTPT 6 thang 2012" xfId="847" xr:uid="{00000000-0005-0000-0000-00004A030000}"/>
    <cellStyle name="1_Book1_Tong hop so lieu_BC cong trinh trong diem_Bieu du thao QD von ho tro co MT" xfId="848" xr:uid="{00000000-0005-0000-0000-00004B030000}"/>
    <cellStyle name="1_Book1_Tong hop so lieu_BC cong trinh trong diem_Ke hoach 2012 (theo doi)" xfId="849" xr:uid="{00000000-0005-0000-0000-00004C030000}"/>
    <cellStyle name="1_Book1_Tong hop so lieu_BC cong trinh trong diem_Ke hoach 2012 theo doi (giai ngan 30.6.12)" xfId="850" xr:uid="{00000000-0005-0000-0000-00004D030000}"/>
    <cellStyle name="1_Book1_Tong hop so lieu_BC von DTPT 6 thang 2012" xfId="851" xr:uid="{00000000-0005-0000-0000-00004E030000}"/>
    <cellStyle name="1_Book1_Tong hop so lieu_Bieu du thao QD von ho tro co MT" xfId="852" xr:uid="{00000000-0005-0000-0000-00004F030000}"/>
    <cellStyle name="1_Book1_Tong hop so lieu_Ke hoach 2012 (theo doi)" xfId="853" xr:uid="{00000000-0005-0000-0000-000050030000}"/>
    <cellStyle name="1_Book1_Tong hop so lieu_Ke hoach 2012 theo doi (giai ngan 30.6.12)" xfId="854" xr:uid="{00000000-0005-0000-0000-000051030000}"/>
    <cellStyle name="1_Book1_Tong hop so lieu_pvhung.skhdt 20117113152041 Danh muc cong trinh trong diem" xfId="855" xr:uid="{00000000-0005-0000-0000-000052030000}"/>
    <cellStyle name="1_Book1_Tong hop so lieu_pvhung.skhdt 20117113152041 Danh muc cong trinh trong diem_BC von DTPT 6 thang 2012" xfId="856" xr:uid="{00000000-0005-0000-0000-000053030000}"/>
    <cellStyle name="1_Book1_Tong hop so lieu_pvhung.skhdt 20117113152041 Danh muc cong trinh trong diem_Bieu du thao QD von ho tro co MT" xfId="857" xr:uid="{00000000-0005-0000-0000-000054030000}"/>
    <cellStyle name="1_Book1_Tong hop so lieu_pvhung.skhdt 20117113152041 Danh muc cong trinh trong diem_Ke hoach 2012 (theo doi)" xfId="858" xr:uid="{00000000-0005-0000-0000-000055030000}"/>
    <cellStyle name="1_Book1_Tong hop so lieu_pvhung.skhdt 20117113152041 Danh muc cong trinh trong diem_Ke hoach 2012 theo doi (giai ngan 30.6.12)" xfId="859" xr:uid="{00000000-0005-0000-0000-000056030000}"/>
    <cellStyle name="1_Book1_Tong hop theo doi von TPCP (BC)" xfId="860" xr:uid="{00000000-0005-0000-0000-000057030000}"/>
    <cellStyle name="1_Book1_Tong hop theo doi von TPCP (BC)_BC von DTPT 6 thang 2012" xfId="861" xr:uid="{00000000-0005-0000-0000-000058030000}"/>
    <cellStyle name="1_Book1_Tong hop theo doi von TPCP (BC)_Bieu du thao QD von ho tro co MT" xfId="862" xr:uid="{00000000-0005-0000-0000-000059030000}"/>
    <cellStyle name="1_Book1_Tong hop theo doi von TPCP (BC)_Ke hoach 2012 (theo doi)" xfId="863" xr:uid="{00000000-0005-0000-0000-00005A030000}"/>
    <cellStyle name="1_Book1_Tong hop theo doi von TPCP (BC)_Ke hoach 2012 theo doi (giai ngan 30.6.12)" xfId="864" xr:uid="{00000000-0005-0000-0000-00005B030000}"/>
    <cellStyle name="1_Book1_Tumorong" xfId="865" xr:uid="{00000000-0005-0000-0000-00005C030000}"/>
    <cellStyle name="1_Book1_Worksheet in D: My Documents Ke Hoach KH cac nam Nam 2014 Bao cao ve Ke hoach nam 2014 ( Hoan chinh sau TL voi Bo KH)" xfId="866" xr:uid="{00000000-0005-0000-0000-00005D030000}"/>
    <cellStyle name="1_Book2" xfId="867" xr:uid="{00000000-0005-0000-0000-00005E030000}"/>
    <cellStyle name="1_Book2_1 Bieu 6 thang nam 2011" xfId="868" xr:uid="{00000000-0005-0000-0000-00005F030000}"/>
    <cellStyle name="1_Book2_1 Bieu 6 thang nam 2011_BC von DTPT 6 thang 2012" xfId="869" xr:uid="{00000000-0005-0000-0000-000060030000}"/>
    <cellStyle name="1_Book2_1 Bieu 6 thang nam 2011_Bieu du thao QD von ho tro co MT" xfId="870" xr:uid="{00000000-0005-0000-0000-000061030000}"/>
    <cellStyle name="1_Book2_1 Bieu 6 thang nam 2011_Ke hoach 2012 (theo doi)" xfId="871" xr:uid="{00000000-0005-0000-0000-000062030000}"/>
    <cellStyle name="1_Book2_1 Bieu 6 thang nam 2011_Ke hoach 2012 theo doi (giai ngan 30.6.12)" xfId="872" xr:uid="{00000000-0005-0000-0000-000063030000}"/>
    <cellStyle name="1_Book2_Bao cao doan cong tac cua Bo thang 4-2010" xfId="873" xr:uid="{00000000-0005-0000-0000-000064030000}"/>
    <cellStyle name="1_Book2_Bao cao doan cong tac cua Bo thang 4-2010_BC von DTPT 6 thang 2012" xfId="874" xr:uid="{00000000-0005-0000-0000-000065030000}"/>
    <cellStyle name="1_Book2_Bao cao doan cong tac cua Bo thang 4-2010_Bieu du thao QD von ho tro co MT" xfId="875" xr:uid="{00000000-0005-0000-0000-000066030000}"/>
    <cellStyle name="1_Book2_Bao cao doan cong tac cua Bo thang 4-2010_Dang ky phan khai von ODA (gui Bo)" xfId="876" xr:uid="{00000000-0005-0000-0000-000067030000}"/>
    <cellStyle name="1_Book2_Bao cao doan cong tac cua Bo thang 4-2010_Dang ky phan khai von ODA (gui Bo)_BC von DTPT 6 thang 2012" xfId="877" xr:uid="{00000000-0005-0000-0000-000068030000}"/>
    <cellStyle name="1_Book2_Bao cao doan cong tac cua Bo thang 4-2010_Dang ky phan khai von ODA (gui Bo)_Bieu du thao QD von ho tro co MT" xfId="878" xr:uid="{00000000-0005-0000-0000-000069030000}"/>
    <cellStyle name="1_Book2_Bao cao doan cong tac cua Bo thang 4-2010_Dang ky phan khai von ODA (gui Bo)_Ke hoach 2012 theo doi (giai ngan 30.6.12)" xfId="879" xr:uid="{00000000-0005-0000-0000-00006A030000}"/>
    <cellStyle name="1_Book2_Bao cao doan cong tac cua Bo thang 4-2010_Ke hoach 2012 (theo doi)" xfId="880" xr:uid="{00000000-0005-0000-0000-00006B030000}"/>
    <cellStyle name="1_Book2_Bao cao doan cong tac cua Bo thang 4-2010_Ke hoach 2012 theo doi (giai ngan 30.6.12)" xfId="881" xr:uid="{00000000-0005-0000-0000-00006C030000}"/>
    <cellStyle name="1_Book2_Bao cao tinh hinh thuc hien KH 2009 den 31-01-10" xfId="882" xr:uid="{00000000-0005-0000-0000-00006D030000}"/>
    <cellStyle name="1_Book2_Bao cao tinh hinh thuc hien KH 2009 den 31-01-10_BC von DTPT 6 thang 2012" xfId="883" xr:uid="{00000000-0005-0000-0000-00006E030000}"/>
    <cellStyle name="1_Book2_Bao cao tinh hinh thuc hien KH 2009 den 31-01-10_Bieu du thao QD von ho tro co MT" xfId="884" xr:uid="{00000000-0005-0000-0000-00006F030000}"/>
    <cellStyle name="1_Book2_Bao cao tinh hinh thuc hien KH 2009 den 31-01-10_Ke hoach 2012 (theo doi)" xfId="885" xr:uid="{00000000-0005-0000-0000-000070030000}"/>
    <cellStyle name="1_Book2_Bao cao tinh hinh thuc hien KH 2009 den 31-01-10_Ke hoach 2012 theo doi (giai ngan 30.6.12)" xfId="886" xr:uid="{00000000-0005-0000-0000-000071030000}"/>
    <cellStyle name="1_Book2_BC cong trinh trong diem" xfId="887" xr:uid="{00000000-0005-0000-0000-000072030000}"/>
    <cellStyle name="1_Book2_BC cong trinh trong diem_BC von DTPT 6 thang 2012" xfId="888" xr:uid="{00000000-0005-0000-0000-000073030000}"/>
    <cellStyle name="1_Book2_BC cong trinh trong diem_Bieu du thao QD von ho tro co MT" xfId="889" xr:uid="{00000000-0005-0000-0000-000074030000}"/>
    <cellStyle name="1_Book2_BC cong trinh trong diem_Ke hoach 2012 (theo doi)" xfId="890" xr:uid="{00000000-0005-0000-0000-000075030000}"/>
    <cellStyle name="1_Book2_BC cong trinh trong diem_Ke hoach 2012 theo doi (giai ngan 30.6.12)" xfId="891" xr:uid="{00000000-0005-0000-0000-000076030000}"/>
    <cellStyle name="1_Book2_BC von DTPT 6 thang 2012" xfId="892" xr:uid="{00000000-0005-0000-0000-000077030000}"/>
    <cellStyle name="1_Book2_Bieu 01 UB(hung)" xfId="893" xr:uid="{00000000-0005-0000-0000-000078030000}"/>
    <cellStyle name="1_Book2_Bieu du thao QD von ho tro co MT" xfId="894" xr:uid="{00000000-0005-0000-0000-000079030000}"/>
    <cellStyle name="1_Book2_Book1" xfId="895" xr:uid="{00000000-0005-0000-0000-00007A030000}"/>
    <cellStyle name="1_Book2_Book1_BC von DTPT 6 thang 2012" xfId="896" xr:uid="{00000000-0005-0000-0000-00007B030000}"/>
    <cellStyle name="1_Book2_Book1_Bieu du thao QD von ho tro co MT" xfId="897" xr:uid="{00000000-0005-0000-0000-00007C030000}"/>
    <cellStyle name="1_Book2_Book1_Hoan chinh KH 2012 (o nha)" xfId="898" xr:uid="{00000000-0005-0000-0000-00007D030000}"/>
    <cellStyle name="1_Book2_Book1_Hoan chinh KH 2012 (o nha)_Bao cao giai ngan quy I" xfId="899" xr:uid="{00000000-0005-0000-0000-00007E030000}"/>
    <cellStyle name="1_Book2_Book1_Hoan chinh KH 2012 (o nha)_BC von DTPT 6 thang 2012" xfId="900" xr:uid="{00000000-0005-0000-0000-00007F030000}"/>
    <cellStyle name="1_Book2_Book1_Hoan chinh KH 2012 (o nha)_Bieu du thao QD von ho tro co MT" xfId="901" xr:uid="{00000000-0005-0000-0000-000080030000}"/>
    <cellStyle name="1_Book2_Book1_Hoan chinh KH 2012 (o nha)_Ke hoach 2012 theo doi (giai ngan 30.6.12)" xfId="902" xr:uid="{00000000-0005-0000-0000-000081030000}"/>
    <cellStyle name="1_Book2_Book1_Hoan chinh KH 2012 Von ho tro co MT" xfId="903" xr:uid="{00000000-0005-0000-0000-000082030000}"/>
    <cellStyle name="1_Book2_Book1_Hoan chinh KH 2012 Von ho tro co MT (chi tiet)" xfId="904" xr:uid="{00000000-0005-0000-0000-000083030000}"/>
    <cellStyle name="1_Book2_Book1_Hoan chinh KH 2012 Von ho tro co MT_Bao cao giai ngan quy I" xfId="905" xr:uid="{00000000-0005-0000-0000-000084030000}"/>
    <cellStyle name="1_Book2_Book1_Hoan chinh KH 2012 Von ho tro co MT_BC von DTPT 6 thang 2012" xfId="906" xr:uid="{00000000-0005-0000-0000-000085030000}"/>
    <cellStyle name="1_Book2_Book1_Hoan chinh KH 2012 Von ho tro co MT_Bieu du thao QD von ho tro co MT" xfId="907" xr:uid="{00000000-0005-0000-0000-000086030000}"/>
    <cellStyle name="1_Book2_Book1_Hoan chinh KH 2012 Von ho tro co MT_Ke hoach 2012 theo doi (giai ngan 30.6.12)" xfId="908" xr:uid="{00000000-0005-0000-0000-000087030000}"/>
    <cellStyle name="1_Book2_Book1_Ke hoach 2012 (theo doi)" xfId="909" xr:uid="{00000000-0005-0000-0000-000088030000}"/>
    <cellStyle name="1_Book2_Book1_Ke hoach 2012 theo doi (giai ngan 30.6.12)" xfId="910" xr:uid="{00000000-0005-0000-0000-000089030000}"/>
    <cellStyle name="1_Book2_Chi tieu 5 nam" xfId="911" xr:uid="{00000000-0005-0000-0000-00008A030000}"/>
    <cellStyle name="1_Book2_Chi tieu 5 nam_BC cong trinh trong diem" xfId="912" xr:uid="{00000000-0005-0000-0000-00008B030000}"/>
    <cellStyle name="1_Book2_Chi tieu 5 nam_BC cong trinh trong diem_BC von DTPT 6 thang 2012" xfId="913" xr:uid="{00000000-0005-0000-0000-00008C030000}"/>
    <cellStyle name="1_Book2_Chi tieu 5 nam_BC cong trinh trong diem_Bieu du thao QD von ho tro co MT" xfId="914" xr:uid="{00000000-0005-0000-0000-00008D030000}"/>
    <cellStyle name="1_Book2_Chi tieu 5 nam_BC cong trinh trong diem_Ke hoach 2012 (theo doi)" xfId="915" xr:uid="{00000000-0005-0000-0000-00008E030000}"/>
    <cellStyle name="1_Book2_Chi tieu 5 nam_BC cong trinh trong diem_Ke hoach 2012 theo doi (giai ngan 30.6.12)" xfId="916" xr:uid="{00000000-0005-0000-0000-00008F030000}"/>
    <cellStyle name="1_Book2_Chi tieu 5 nam_BC von DTPT 6 thang 2012" xfId="917" xr:uid="{00000000-0005-0000-0000-000090030000}"/>
    <cellStyle name="1_Book2_Chi tieu 5 nam_Bieu du thao QD von ho tro co MT" xfId="918" xr:uid="{00000000-0005-0000-0000-000091030000}"/>
    <cellStyle name="1_Book2_Chi tieu 5 nam_Ke hoach 2012 (theo doi)" xfId="919" xr:uid="{00000000-0005-0000-0000-000092030000}"/>
    <cellStyle name="1_Book2_Chi tieu 5 nam_Ke hoach 2012 theo doi (giai ngan 30.6.12)" xfId="920" xr:uid="{00000000-0005-0000-0000-000093030000}"/>
    <cellStyle name="1_Book2_Chi tieu 5 nam_pvhung.skhdt 20117113152041 Danh muc cong trinh trong diem" xfId="921" xr:uid="{00000000-0005-0000-0000-000094030000}"/>
    <cellStyle name="1_Book2_Chi tieu 5 nam_pvhung.skhdt 20117113152041 Danh muc cong trinh trong diem_BC von DTPT 6 thang 2012" xfId="922" xr:uid="{00000000-0005-0000-0000-000095030000}"/>
    <cellStyle name="1_Book2_Chi tieu 5 nam_pvhung.skhdt 20117113152041 Danh muc cong trinh trong diem_Bieu du thao QD von ho tro co MT" xfId="923" xr:uid="{00000000-0005-0000-0000-000096030000}"/>
    <cellStyle name="1_Book2_Chi tieu 5 nam_pvhung.skhdt 20117113152041 Danh muc cong trinh trong diem_Ke hoach 2012 (theo doi)" xfId="924" xr:uid="{00000000-0005-0000-0000-000097030000}"/>
    <cellStyle name="1_Book2_Chi tieu 5 nam_pvhung.skhdt 20117113152041 Danh muc cong trinh trong diem_Ke hoach 2012 theo doi (giai ngan 30.6.12)" xfId="925" xr:uid="{00000000-0005-0000-0000-000098030000}"/>
    <cellStyle name="1_Book2_Dang ky phan khai von ODA (gui Bo)" xfId="926" xr:uid="{00000000-0005-0000-0000-000099030000}"/>
    <cellStyle name="1_Book2_Dang ky phan khai von ODA (gui Bo)_BC von DTPT 6 thang 2012" xfId="927" xr:uid="{00000000-0005-0000-0000-00009A030000}"/>
    <cellStyle name="1_Book2_Dang ky phan khai von ODA (gui Bo)_Bieu du thao QD von ho tro co MT" xfId="928" xr:uid="{00000000-0005-0000-0000-00009B030000}"/>
    <cellStyle name="1_Book2_Dang ky phan khai von ODA (gui Bo)_Ke hoach 2012 theo doi (giai ngan 30.6.12)" xfId="929" xr:uid="{00000000-0005-0000-0000-00009C030000}"/>
    <cellStyle name="1_Book2_DK bo tri lai (chinh thuc)" xfId="930" xr:uid="{00000000-0005-0000-0000-00009D030000}"/>
    <cellStyle name="1_Book2_DK bo tri lai (chinh thuc)_BC von DTPT 6 thang 2012" xfId="931" xr:uid="{00000000-0005-0000-0000-00009E030000}"/>
    <cellStyle name="1_Book2_DK bo tri lai (chinh thuc)_Bieu du thao QD von ho tro co MT" xfId="932" xr:uid="{00000000-0005-0000-0000-00009F030000}"/>
    <cellStyle name="1_Book2_DK bo tri lai (chinh thuc)_Hoan chinh KH 2012 (o nha)" xfId="933" xr:uid="{00000000-0005-0000-0000-0000A0030000}"/>
    <cellStyle name="1_Book2_DK bo tri lai (chinh thuc)_Hoan chinh KH 2012 (o nha)_Bao cao giai ngan quy I" xfId="934" xr:uid="{00000000-0005-0000-0000-0000A1030000}"/>
    <cellStyle name="1_Book2_DK bo tri lai (chinh thuc)_Hoan chinh KH 2012 (o nha)_BC von DTPT 6 thang 2012" xfId="935" xr:uid="{00000000-0005-0000-0000-0000A2030000}"/>
    <cellStyle name="1_Book2_DK bo tri lai (chinh thuc)_Hoan chinh KH 2012 (o nha)_Bieu du thao QD von ho tro co MT" xfId="936" xr:uid="{00000000-0005-0000-0000-0000A3030000}"/>
    <cellStyle name="1_Book2_DK bo tri lai (chinh thuc)_Hoan chinh KH 2012 (o nha)_Ke hoach 2012 theo doi (giai ngan 30.6.12)" xfId="937" xr:uid="{00000000-0005-0000-0000-0000A4030000}"/>
    <cellStyle name="1_Book2_DK bo tri lai (chinh thuc)_Hoan chinh KH 2012 Von ho tro co MT" xfId="938" xr:uid="{00000000-0005-0000-0000-0000A5030000}"/>
    <cellStyle name="1_Book2_DK bo tri lai (chinh thuc)_Hoan chinh KH 2012 Von ho tro co MT (chi tiet)" xfId="939" xr:uid="{00000000-0005-0000-0000-0000A6030000}"/>
    <cellStyle name="1_Book2_DK bo tri lai (chinh thuc)_Hoan chinh KH 2012 Von ho tro co MT_Bao cao giai ngan quy I" xfId="940" xr:uid="{00000000-0005-0000-0000-0000A7030000}"/>
    <cellStyle name="1_Book2_DK bo tri lai (chinh thuc)_Hoan chinh KH 2012 Von ho tro co MT_BC von DTPT 6 thang 2012" xfId="941" xr:uid="{00000000-0005-0000-0000-0000A8030000}"/>
    <cellStyle name="1_Book2_DK bo tri lai (chinh thuc)_Hoan chinh KH 2012 Von ho tro co MT_Bieu du thao QD von ho tro co MT" xfId="942" xr:uid="{00000000-0005-0000-0000-0000A9030000}"/>
    <cellStyle name="1_Book2_DK bo tri lai (chinh thuc)_Hoan chinh KH 2012 Von ho tro co MT_Ke hoach 2012 theo doi (giai ngan 30.6.12)" xfId="943" xr:uid="{00000000-0005-0000-0000-0000AA030000}"/>
    <cellStyle name="1_Book2_DK bo tri lai (chinh thuc)_Ke hoach 2012 (theo doi)" xfId="944" xr:uid="{00000000-0005-0000-0000-0000AB030000}"/>
    <cellStyle name="1_Book2_DK bo tri lai (chinh thuc)_Ke hoach 2012 theo doi (giai ngan 30.6.12)" xfId="945" xr:uid="{00000000-0005-0000-0000-0000AC030000}"/>
    <cellStyle name="1_Book2_Ke hoach 2010 (theo doi)" xfId="946" xr:uid="{00000000-0005-0000-0000-0000AD030000}"/>
    <cellStyle name="1_Book2_Ke hoach 2010 (theo doi)_BC von DTPT 6 thang 2012" xfId="947" xr:uid="{00000000-0005-0000-0000-0000AE030000}"/>
    <cellStyle name="1_Book2_Ke hoach 2010 (theo doi)_Bieu du thao QD von ho tro co MT" xfId="948" xr:uid="{00000000-0005-0000-0000-0000AF030000}"/>
    <cellStyle name="1_Book2_Ke hoach 2010 (theo doi)_Ke hoach 2012 (theo doi)" xfId="949" xr:uid="{00000000-0005-0000-0000-0000B0030000}"/>
    <cellStyle name="1_Book2_Ke hoach 2010 (theo doi)_Ke hoach 2012 theo doi (giai ngan 30.6.12)" xfId="950" xr:uid="{00000000-0005-0000-0000-0000B1030000}"/>
    <cellStyle name="1_Book2_Ke hoach 2012 (theo doi)" xfId="951" xr:uid="{00000000-0005-0000-0000-0000B2030000}"/>
    <cellStyle name="1_Book2_Ke hoach 2012 theo doi (giai ngan 30.6.12)" xfId="952" xr:uid="{00000000-0005-0000-0000-0000B3030000}"/>
    <cellStyle name="1_Book2_Ke hoach nam 2013 nguon MT(theo doi) den 31-5-13" xfId="953" xr:uid="{00000000-0005-0000-0000-0000B4030000}"/>
    <cellStyle name="1_Book2_pvhung.skhdt 20117113152041 Danh muc cong trinh trong diem" xfId="954" xr:uid="{00000000-0005-0000-0000-0000B5030000}"/>
    <cellStyle name="1_Book2_pvhung.skhdt 20117113152041 Danh muc cong trinh trong diem_BC von DTPT 6 thang 2012" xfId="955" xr:uid="{00000000-0005-0000-0000-0000B6030000}"/>
    <cellStyle name="1_Book2_pvhung.skhdt 20117113152041 Danh muc cong trinh trong diem_Bieu du thao QD von ho tro co MT" xfId="956" xr:uid="{00000000-0005-0000-0000-0000B7030000}"/>
    <cellStyle name="1_Book2_pvhung.skhdt 20117113152041 Danh muc cong trinh trong diem_Ke hoach 2012 (theo doi)" xfId="957" xr:uid="{00000000-0005-0000-0000-0000B8030000}"/>
    <cellStyle name="1_Book2_pvhung.skhdt 20117113152041 Danh muc cong trinh trong diem_Ke hoach 2012 theo doi (giai ngan 30.6.12)" xfId="958" xr:uid="{00000000-0005-0000-0000-0000B9030000}"/>
    <cellStyle name="1_Book2_Tong hop so lieu" xfId="959" xr:uid="{00000000-0005-0000-0000-0000BA030000}"/>
    <cellStyle name="1_Book2_Tong hop so lieu_BC cong trinh trong diem" xfId="960" xr:uid="{00000000-0005-0000-0000-0000BB030000}"/>
    <cellStyle name="1_Book2_Tong hop so lieu_BC cong trinh trong diem_BC von DTPT 6 thang 2012" xfId="961" xr:uid="{00000000-0005-0000-0000-0000BC030000}"/>
    <cellStyle name="1_Book2_Tong hop so lieu_BC cong trinh trong diem_Bieu du thao QD von ho tro co MT" xfId="962" xr:uid="{00000000-0005-0000-0000-0000BD030000}"/>
    <cellStyle name="1_Book2_Tong hop so lieu_BC cong trinh trong diem_Ke hoach 2012 (theo doi)" xfId="963" xr:uid="{00000000-0005-0000-0000-0000BE030000}"/>
    <cellStyle name="1_Book2_Tong hop so lieu_BC cong trinh trong diem_Ke hoach 2012 theo doi (giai ngan 30.6.12)" xfId="964" xr:uid="{00000000-0005-0000-0000-0000BF030000}"/>
    <cellStyle name="1_Book2_Tong hop so lieu_BC von DTPT 6 thang 2012" xfId="965" xr:uid="{00000000-0005-0000-0000-0000C0030000}"/>
    <cellStyle name="1_Book2_Tong hop so lieu_Bieu du thao QD von ho tro co MT" xfId="966" xr:uid="{00000000-0005-0000-0000-0000C1030000}"/>
    <cellStyle name="1_Book2_Tong hop so lieu_Ke hoach 2012 (theo doi)" xfId="967" xr:uid="{00000000-0005-0000-0000-0000C2030000}"/>
    <cellStyle name="1_Book2_Tong hop so lieu_Ke hoach 2012 theo doi (giai ngan 30.6.12)" xfId="968" xr:uid="{00000000-0005-0000-0000-0000C3030000}"/>
    <cellStyle name="1_Book2_Tong hop so lieu_pvhung.skhdt 20117113152041 Danh muc cong trinh trong diem" xfId="969" xr:uid="{00000000-0005-0000-0000-0000C4030000}"/>
    <cellStyle name="1_Book2_Tong hop so lieu_pvhung.skhdt 20117113152041 Danh muc cong trinh trong diem_BC von DTPT 6 thang 2012" xfId="970" xr:uid="{00000000-0005-0000-0000-0000C5030000}"/>
    <cellStyle name="1_Book2_Tong hop so lieu_pvhung.skhdt 20117113152041 Danh muc cong trinh trong diem_Bieu du thao QD von ho tro co MT" xfId="971" xr:uid="{00000000-0005-0000-0000-0000C6030000}"/>
    <cellStyle name="1_Book2_Tong hop so lieu_pvhung.skhdt 20117113152041 Danh muc cong trinh trong diem_Ke hoach 2012 (theo doi)" xfId="972" xr:uid="{00000000-0005-0000-0000-0000C7030000}"/>
    <cellStyle name="1_Book2_Tong hop so lieu_pvhung.skhdt 20117113152041 Danh muc cong trinh trong diem_Ke hoach 2012 theo doi (giai ngan 30.6.12)" xfId="973" xr:uid="{00000000-0005-0000-0000-0000C8030000}"/>
    <cellStyle name="1_Book2_Tong hop theo doi von TPCP (BC)" xfId="974" xr:uid="{00000000-0005-0000-0000-0000C9030000}"/>
    <cellStyle name="1_Book2_Tong hop theo doi von TPCP (BC)_BC von DTPT 6 thang 2012" xfId="975" xr:uid="{00000000-0005-0000-0000-0000CA030000}"/>
    <cellStyle name="1_Book2_Tong hop theo doi von TPCP (BC)_Bieu du thao QD von ho tro co MT" xfId="976" xr:uid="{00000000-0005-0000-0000-0000CB030000}"/>
    <cellStyle name="1_Book2_Tong hop theo doi von TPCP (BC)_Ke hoach 2012 (theo doi)" xfId="977" xr:uid="{00000000-0005-0000-0000-0000CC030000}"/>
    <cellStyle name="1_Book2_Tong hop theo doi von TPCP (BC)_Ke hoach 2012 theo doi (giai ngan 30.6.12)" xfId="978" xr:uid="{00000000-0005-0000-0000-0000CD030000}"/>
    <cellStyle name="1_Book2_Worksheet in D: My Documents Ke Hoach KH cac nam Nam 2014 Bao cao ve Ke hoach nam 2014 ( Hoan chinh sau TL voi Bo KH)" xfId="979" xr:uid="{00000000-0005-0000-0000-0000CE030000}"/>
    <cellStyle name="1_Chi tieu 5 nam" xfId="980" xr:uid="{00000000-0005-0000-0000-0000CF030000}"/>
    <cellStyle name="1_Chi tieu 5 nam_BC cong trinh trong diem" xfId="981" xr:uid="{00000000-0005-0000-0000-0000D0030000}"/>
    <cellStyle name="1_Chi tieu 5 nam_BC cong trinh trong diem_BC von DTPT 6 thang 2012" xfId="982" xr:uid="{00000000-0005-0000-0000-0000D1030000}"/>
    <cellStyle name="1_Chi tieu 5 nam_BC cong trinh trong diem_Bieu du thao QD von ho tro co MT" xfId="983" xr:uid="{00000000-0005-0000-0000-0000D2030000}"/>
    <cellStyle name="1_Chi tieu 5 nam_BC cong trinh trong diem_Ke hoach 2012 (theo doi)" xfId="984" xr:uid="{00000000-0005-0000-0000-0000D3030000}"/>
    <cellStyle name="1_Chi tieu 5 nam_BC cong trinh trong diem_Ke hoach 2012 theo doi (giai ngan 30.6.12)" xfId="985" xr:uid="{00000000-0005-0000-0000-0000D4030000}"/>
    <cellStyle name="1_Chi tieu 5 nam_BC von DTPT 6 thang 2012" xfId="986" xr:uid="{00000000-0005-0000-0000-0000D5030000}"/>
    <cellStyle name="1_Chi tieu 5 nam_Bieu du thao QD von ho tro co MT" xfId="987" xr:uid="{00000000-0005-0000-0000-0000D6030000}"/>
    <cellStyle name="1_Chi tieu 5 nam_Ke hoach 2012 (theo doi)" xfId="988" xr:uid="{00000000-0005-0000-0000-0000D7030000}"/>
    <cellStyle name="1_Chi tieu 5 nam_Ke hoach 2012 theo doi (giai ngan 30.6.12)" xfId="989" xr:uid="{00000000-0005-0000-0000-0000D8030000}"/>
    <cellStyle name="1_Chi tieu 5 nam_pvhung.skhdt 20117113152041 Danh muc cong trinh trong diem" xfId="990" xr:uid="{00000000-0005-0000-0000-0000D9030000}"/>
    <cellStyle name="1_Chi tieu 5 nam_pvhung.skhdt 20117113152041 Danh muc cong trinh trong diem_BC von DTPT 6 thang 2012" xfId="991" xr:uid="{00000000-0005-0000-0000-0000DA030000}"/>
    <cellStyle name="1_Chi tieu 5 nam_pvhung.skhdt 20117113152041 Danh muc cong trinh trong diem_Bieu du thao QD von ho tro co MT" xfId="992" xr:uid="{00000000-0005-0000-0000-0000DB030000}"/>
    <cellStyle name="1_Chi tieu 5 nam_pvhung.skhdt 20117113152041 Danh muc cong trinh trong diem_Ke hoach 2012 (theo doi)" xfId="993" xr:uid="{00000000-0005-0000-0000-0000DC030000}"/>
    <cellStyle name="1_Chi tieu 5 nam_pvhung.skhdt 20117113152041 Danh muc cong trinh trong diem_Ke hoach 2012 theo doi (giai ngan 30.6.12)" xfId="994" xr:uid="{00000000-0005-0000-0000-0000DD030000}"/>
    <cellStyle name="1_Co TC 2008" xfId="995" xr:uid="{00000000-0005-0000-0000-0000DE030000}"/>
    <cellStyle name="1_Dang ky phan khai von ODA (gui Bo)" xfId="996" xr:uid="{00000000-0005-0000-0000-0000DF030000}"/>
    <cellStyle name="1_Dang ky phan khai von ODA (gui Bo)_BC von DTPT 6 thang 2012" xfId="997" xr:uid="{00000000-0005-0000-0000-0000E0030000}"/>
    <cellStyle name="1_Dang ky phan khai von ODA (gui Bo)_Bieu du thao QD von ho tro co MT" xfId="998" xr:uid="{00000000-0005-0000-0000-0000E1030000}"/>
    <cellStyle name="1_Dang ky phan khai von ODA (gui Bo)_Ke hoach 2012 theo doi (giai ngan 30.6.12)" xfId="999" xr:uid="{00000000-0005-0000-0000-0000E2030000}"/>
    <cellStyle name="1_Danh sach gui BC thuc hien KH2009" xfId="1000" xr:uid="{00000000-0005-0000-0000-0000E3030000}"/>
    <cellStyle name="1_Danh sach gui BC thuc hien KH2009_Bao cao doan cong tac cua Bo thang 4-2010" xfId="1001" xr:uid="{00000000-0005-0000-0000-0000E4030000}"/>
    <cellStyle name="1_Danh sach gui BC thuc hien KH2009_Bao cao doan cong tac cua Bo thang 4-2010_BC von DTPT 6 thang 2012" xfId="1002" xr:uid="{00000000-0005-0000-0000-0000E5030000}"/>
    <cellStyle name="1_Danh sach gui BC thuc hien KH2009_Bao cao doan cong tac cua Bo thang 4-2010_Bieu du thao QD von ho tro co MT" xfId="1003" xr:uid="{00000000-0005-0000-0000-0000E6030000}"/>
    <cellStyle name="1_Danh sach gui BC thuc hien KH2009_Bao cao doan cong tac cua Bo thang 4-2010_Dang ky phan khai von ODA (gui Bo)" xfId="1004" xr:uid="{00000000-0005-0000-0000-0000E7030000}"/>
    <cellStyle name="1_Danh sach gui BC thuc hien KH2009_Bao cao doan cong tac cua Bo thang 4-2010_Dang ky phan khai von ODA (gui Bo)_BC von DTPT 6 thang 2012" xfId="1005" xr:uid="{00000000-0005-0000-0000-0000E8030000}"/>
    <cellStyle name="1_Danh sach gui BC thuc hien KH2009_Bao cao doan cong tac cua Bo thang 4-2010_Dang ky phan khai von ODA (gui Bo)_Bieu du thao QD von ho tro co MT" xfId="1006" xr:uid="{00000000-0005-0000-0000-0000E9030000}"/>
    <cellStyle name="1_Danh sach gui BC thuc hien KH2009_Bao cao doan cong tac cua Bo thang 4-2010_Dang ky phan khai von ODA (gui Bo)_Ke hoach 2012 theo doi (giai ngan 30.6.12)" xfId="1007" xr:uid="{00000000-0005-0000-0000-0000EA030000}"/>
    <cellStyle name="1_Danh sach gui BC thuc hien KH2009_Bao cao doan cong tac cua Bo thang 4-2010_Ke hoach 2012 (theo doi)" xfId="1008" xr:uid="{00000000-0005-0000-0000-0000EB030000}"/>
    <cellStyle name="1_Danh sach gui BC thuc hien KH2009_Bao cao doan cong tac cua Bo thang 4-2010_Ke hoach 2012 theo doi (giai ngan 30.6.12)" xfId="1009" xr:uid="{00000000-0005-0000-0000-0000EC030000}"/>
    <cellStyle name="1_Danh sach gui BC thuc hien KH2009_Bao cao tinh hinh thuc hien KH 2009 den 31-01-10" xfId="1010" xr:uid="{00000000-0005-0000-0000-0000ED030000}"/>
    <cellStyle name="1_Danh sach gui BC thuc hien KH2009_Bao cao tinh hinh thuc hien KH 2009 den 31-01-10_BC von DTPT 6 thang 2012" xfId="1011" xr:uid="{00000000-0005-0000-0000-0000EE030000}"/>
    <cellStyle name="1_Danh sach gui BC thuc hien KH2009_Bao cao tinh hinh thuc hien KH 2009 den 31-01-10_Bieu du thao QD von ho tro co MT" xfId="1012" xr:uid="{00000000-0005-0000-0000-0000EF030000}"/>
    <cellStyle name="1_Danh sach gui BC thuc hien KH2009_Bao cao tinh hinh thuc hien KH 2009 den 31-01-10_Ke hoach 2012 (theo doi)" xfId="1013" xr:uid="{00000000-0005-0000-0000-0000F0030000}"/>
    <cellStyle name="1_Danh sach gui BC thuc hien KH2009_Bao cao tinh hinh thuc hien KH 2009 den 31-01-10_Ke hoach 2012 theo doi (giai ngan 30.6.12)" xfId="1014" xr:uid="{00000000-0005-0000-0000-0000F1030000}"/>
    <cellStyle name="1_Danh sach gui BC thuc hien KH2009_BC von DTPT 6 thang 2012" xfId="1015" xr:uid="{00000000-0005-0000-0000-0000F2030000}"/>
    <cellStyle name="1_Danh sach gui BC thuc hien KH2009_Bieu du thao QD von ho tro co MT" xfId="1016" xr:uid="{00000000-0005-0000-0000-0000F3030000}"/>
    <cellStyle name="1_Danh sach gui BC thuc hien KH2009_Book1" xfId="1017" xr:uid="{00000000-0005-0000-0000-0000F4030000}"/>
    <cellStyle name="1_Danh sach gui BC thuc hien KH2009_Book1_BC von DTPT 6 thang 2012" xfId="1018" xr:uid="{00000000-0005-0000-0000-0000F5030000}"/>
    <cellStyle name="1_Danh sach gui BC thuc hien KH2009_Book1_Bieu du thao QD von ho tro co MT" xfId="1019" xr:uid="{00000000-0005-0000-0000-0000F6030000}"/>
    <cellStyle name="1_Danh sach gui BC thuc hien KH2009_Book1_Hoan chinh KH 2012 (o nha)" xfId="1020" xr:uid="{00000000-0005-0000-0000-0000F7030000}"/>
    <cellStyle name="1_Danh sach gui BC thuc hien KH2009_Book1_Hoan chinh KH 2012 (o nha)_Bao cao giai ngan quy I" xfId="1021" xr:uid="{00000000-0005-0000-0000-0000F8030000}"/>
    <cellStyle name="1_Danh sach gui BC thuc hien KH2009_Book1_Hoan chinh KH 2012 (o nha)_BC von DTPT 6 thang 2012" xfId="1022" xr:uid="{00000000-0005-0000-0000-0000F9030000}"/>
    <cellStyle name="1_Danh sach gui BC thuc hien KH2009_Book1_Hoan chinh KH 2012 (o nha)_Bieu du thao QD von ho tro co MT" xfId="1023" xr:uid="{00000000-0005-0000-0000-0000FA030000}"/>
    <cellStyle name="1_Danh sach gui BC thuc hien KH2009_Book1_Hoan chinh KH 2012 (o nha)_Ke hoach 2012 theo doi (giai ngan 30.6.12)" xfId="1024" xr:uid="{00000000-0005-0000-0000-0000FB030000}"/>
    <cellStyle name="1_Danh sach gui BC thuc hien KH2009_Book1_Hoan chinh KH 2012 Von ho tro co MT" xfId="1025" xr:uid="{00000000-0005-0000-0000-0000FC030000}"/>
    <cellStyle name="1_Danh sach gui BC thuc hien KH2009_Book1_Hoan chinh KH 2012 Von ho tro co MT (chi tiet)" xfId="1026" xr:uid="{00000000-0005-0000-0000-0000FD030000}"/>
    <cellStyle name="1_Danh sach gui BC thuc hien KH2009_Book1_Hoan chinh KH 2012 Von ho tro co MT_Bao cao giai ngan quy I" xfId="1027" xr:uid="{00000000-0005-0000-0000-0000FE030000}"/>
    <cellStyle name="1_Danh sach gui BC thuc hien KH2009_Book1_Hoan chinh KH 2012 Von ho tro co MT_BC von DTPT 6 thang 2012" xfId="1028" xr:uid="{00000000-0005-0000-0000-0000FF030000}"/>
    <cellStyle name="1_Danh sach gui BC thuc hien KH2009_Book1_Hoan chinh KH 2012 Von ho tro co MT_Bieu du thao QD von ho tro co MT" xfId="1029" xr:uid="{00000000-0005-0000-0000-000000040000}"/>
    <cellStyle name="1_Danh sach gui BC thuc hien KH2009_Book1_Hoan chinh KH 2012 Von ho tro co MT_Ke hoach 2012 theo doi (giai ngan 30.6.12)" xfId="1030" xr:uid="{00000000-0005-0000-0000-000001040000}"/>
    <cellStyle name="1_Danh sach gui BC thuc hien KH2009_Book1_Ke hoach 2012 (theo doi)" xfId="1031" xr:uid="{00000000-0005-0000-0000-000002040000}"/>
    <cellStyle name="1_Danh sach gui BC thuc hien KH2009_Book1_Ke hoach 2012 theo doi (giai ngan 30.6.12)" xfId="1032" xr:uid="{00000000-0005-0000-0000-000003040000}"/>
    <cellStyle name="1_Danh sach gui BC thuc hien KH2009_Dang ky phan khai von ODA (gui Bo)" xfId="1033" xr:uid="{00000000-0005-0000-0000-000004040000}"/>
    <cellStyle name="1_Danh sach gui BC thuc hien KH2009_Dang ky phan khai von ODA (gui Bo)_BC von DTPT 6 thang 2012" xfId="1034" xr:uid="{00000000-0005-0000-0000-000005040000}"/>
    <cellStyle name="1_Danh sach gui BC thuc hien KH2009_Dang ky phan khai von ODA (gui Bo)_Bieu du thao QD von ho tro co MT" xfId="1035" xr:uid="{00000000-0005-0000-0000-000006040000}"/>
    <cellStyle name="1_Danh sach gui BC thuc hien KH2009_Dang ky phan khai von ODA (gui Bo)_Ke hoach 2012 theo doi (giai ngan 30.6.12)" xfId="1036" xr:uid="{00000000-0005-0000-0000-000007040000}"/>
    <cellStyle name="1_Danh sach gui BC thuc hien KH2009_DK bo tri lai (chinh thuc)" xfId="1037" xr:uid="{00000000-0005-0000-0000-000008040000}"/>
    <cellStyle name="1_Danh sach gui BC thuc hien KH2009_DK bo tri lai (chinh thuc)_BC von DTPT 6 thang 2012" xfId="1038" xr:uid="{00000000-0005-0000-0000-000009040000}"/>
    <cellStyle name="1_Danh sach gui BC thuc hien KH2009_DK bo tri lai (chinh thuc)_Bieu du thao QD von ho tro co MT" xfId="1039" xr:uid="{00000000-0005-0000-0000-00000A040000}"/>
    <cellStyle name="1_Danh sach gui BC thuc hien KH2009_DK bo tri lai (chinh thuc)_Hoan chinh KH 2012 (o nha)" xfId="1040" xr:uid="{00000000-0005-0000-0000-00000B040000}"/>
    <cellStyle name="1_Danh sach gui BC thuc hien KH2009_DK bo tri lai (chinh thuc)_Hoan chinh KH 2012 (o nha)_Bao cao giai ngan quy I" xfId="1041" xr:uid="{00000000-0005-0000-0000-00000C040000}"/>
    <cellStyle name="1_Danh sach gui BC thuc hien KH2009_DK bo tri lai (chinh thuc)_Hoan chinh KH 2012 (o nha)_BC von DTPT 6 thang 2012" xfId="1042" xr:uid="{00000000-0005-0000-0000-00000D040000}"/>
    <cellStyle name="1_Danh sach gui BC thuc hien KH2009_DK bo tri lai (chinh thuc)_Hoan chinh KH 2012 (o nha)_Bieu du thao QD von ho tro co MT" xfId="1043" xr:uid="{00000000-0005-0000-0000-00000E040000}"/>
    <cellStyle name="1_Danh sach gui BC thuc hien KH2009_DK bo tri lai (chinh thuc)_Hoan chinh KH 2012 (o nha)_Ke hoach 2012 theo doi (giai ngan 30.6.12)" xfId="1044" xr:uid="{00000000-0005-0000-0000-00000F040000}"/>
    <cellStyle name="1_Danh sach gui BC thuc hien KH2009_DK bo tri lai (chinh thuc)_Hoan chinh KH 2012 Von ho tro co MT" xfId="1045" xr:uid="{00000000-0005-0000-0000-000010040000}"/>
    <cellStyle name="1_Danh sach gui BC thuc hien KH2009_DK bo tri lai (chinh thuc)_Hoan chinh KH 2012 Von ho tro co MT (chi tiet)" xfId="1046" xr:uid="{00000000-0005-0000-0000-000011040000}"/>
    <cellStyle name="1_Danh sach gui BC thuc hien KH2009_DK bo tri lai (chinh thuc)_Hoan chinh KH 2012 Von ho tro co MT_Bao cao giai ngan quy I" xfId="1047" xr:uid="{00000000-0005-0000-0000-000012040000}"/>
    <cellStyle name="1_Danh sach gui BC thuc hien KH2009_DK bo tri lai (chinh thuc)_Hoan chinh KH 2012 Von ho tro co MT_BC von DTPT 6 thang 2012" xfId="1048" xr:uid="{00000000-0005-0000-0000-000013040000}"/>
    <cellStyle name="1_Danh sach gui BC thuc hien KH2009_DK bo tri lai (chinh thuc)_Hoan chinh KH 2012 Von ho tro co MT_Bieu du thao QD von ho tro co MT" xfId="1049" xr:uid="{00000000-0005-0000-0000-000014040000}"/>
    <cellStyle name="1_Danh sach gui BC thuc hien KH2009_DK bo tri lai (chinh thuc)_Hoan chinh KH 2012 Von ho tro co MT_Ke hoach 2012 theo doi (giai ngan 30.6.12)" xfId="1050" xr:uid="{00000000-0005-0000-0000-000015040000}"/>
    <cellStyle name="1_Danh sach gui BC thuc hien KH2009_DK bo tri lai (chinh thuc)_Ke hoach 2012 (theo doi)" xfId="1051" xr:uid="{00000000-0005-0000-0000-000016040000}"/>
    <cellStyle name="1_Danh sach gui BC thuc hien KH2009_DK bo tri lai (chinh thuc)_Ke hoach 2012 theo doi (giai ngan 30.6.12)" xfId="1052" xr:uid="{00000000-0005-0000-0000-000017040000}"/>
    <cellStyle name="1_Danh sach gui BC thuc hien KH2009_Ke hoach 2009 (theo doi) -1" xfId="1053" xr:uid="{00000000-0005-0000-0000-000018040000}"/>
    <cellStyle name="1_Danh sach gui BC thuc hien KH2009_Ke hoach 2009 (theo doi) -1_Bao cao tinh hinh thuc hien KH 2009 den 31-01-10" xfId="1054" xr:uid="{00000000-0005-0000-0000-000019040000}"/>
    <cellStyle name="1_Danh sach gui BC thuc hien KH2009_Ke hoach 2009 (theo doi) -1_Bao cao tinh hinh thuc hien KH 2009 den 31-01-10_BC von DTPT 6 thang 2012" xfId="1055" xr:uid="{00000000-0005-0000-0000-00001A040000}"/>
    <cellStyle name="1_Danh sach gui BC thuc hien KH2009_Ke hoach 2009 (theo doi) -1_Bao cao tinh hinh thuc hien KH 2009 den 31-01-10_Bieu du thao QD von ho tro co MT" xfId="1056" xr:uid="{00000000-0005-0000-0000-00001B040000}"/>
    <cellStyle name="1_Danh sach gui BC thuc hien KH2009_Ke hoach 2009 (theo doi) -1_Bao cao tinh hinh thuc hien KH 2009 den 31-01-10_Ke hoach 2012 (theo doi)" xfId="1057" xr:uid="{00000000-0005-0000-0000-00001C040000}"/>
    <cellStyle name="1_Danh sach gui BC thuc hien KH2009_Ke hoach 2009 (theo doi) -1_Bao cao tinh hinh thuc hien KH 2009 den 31-01-10_Ke hoach 2012 theo doi (giai ngan 30.6.12)" xfId="1058" xr:uid="{00000000-0005-0000-0000-00001D040000}"/>
    <cellStyle name="1_Danh sach gui BC thuc hien KH2009_Ke hoach 2009 (theo doi) -1_BC von DTPT 6 thang 2012" xfId="1059" xr:uid="{00000000-0005-0000-0000-00001E040000}"/>
    <cellStyle name="1_Danh sach gui BC thuc hien KH2009_Ke hoach 2009 (theo doi) -1_Bieu du thao QD von ho tro co MT" xfId="1060" xr:uid="{00000000-0005-0000-0000-00001F040000}"/>
    <cellStyle name="1_Danh sach gui BC thuc hien KH2009_Ke hoach 2009 (theo doi) -1_Book1" xfId="1061" xr:uid="{00000000-0005-0000-0000-000020040000}"/>
    <cellStyle name="1_Danh sach gui BC thuc hien KH2009_Ke hoach 2009 (theo doi) -1_Book1_BC von DTPT 6 thang 2012" xfId="1062" xr:uid="{00000000-0005-0000-0000-000021040000}"/>
    <cellStyle name="1_Danh sach gui BC thuc hien KH2009_Ke hoach 2009 (theo doi) -1_Book1_Bieu du thao QD von ho tro co MT" xfId="1063" xr:uid="{00000000-0005-0000-0000-000022040000}"/>
    <cellStyle name="1_Danh sach gui BC thuc hien KH2009_Ke hoach 2009 (theo doi) -1_Book1_Hoan chinh KH 2012 (o nha)" xfId="1064" xr:uid="{00000000-0005-0000-0000-000023040000}"/>
    <cellStyle name="1_Danh sach gui BC thuc hien KH2009_Ke hoach 2009 (theo doi) -1_Book1_Hoan chinh KH 2012 (o nha)_Bao cao giai ngan quy I" xfId="1065" xr:uid="{00000000-0005-0000-0000-000024040000}"/>
    <cellStyle name="1_Danh sach gui BC thuc hien KH2009_Ke hoach 2009 (theo doi) -1_Book1_Hoan chinh KH 2012 (o nha)_BC von DTPT 6 thang 2012" xfId="1066" xr:uid="{00000000-0005-0000-0000-000025040000}"/>
    <cellStyle name="1_Danh sach gui BC thuc hien KH2009_Ke hoach 2009 (theo doi) -1_Book1_Hoan chinh KH 2012 (o nha)_Bieu du thao QD von ho tro co MT" xfId="1067" xr:uid="{00000000-0005-0000-0000-000026040000}"/>
    <cellStyle name="1_Danh sach gui BC thuc hien KH2009_Ke hoach 2009 (theo doi) -1_Book1_Hoan chinh KH 2012 (o nha)_Ke hoach 2012 theo doi (giai ngan 30.6.12)" xfId="1068" xr:uid="{00000000-0005-0000-0000-000027040000}"/>
    <cellStyle name="1_Danh sach gui BC thuc hien KH2009_Ke hoach 2009 (theo doi) -1_Book1_Hoan chinh KH 2012 Von ho tro co MT" xfId="1069" xr:uid="{00000000-0005-0000-0000-000028040000}"/>
    <cellStyle name="1_Danh sach gui BC thuc hien KH2009_Ke hoach 2009 (theo doi) -1_Book1_Hoan chinh KH 2012 Von ho tro co MT (chi tiet)" xfId="1070" xr:uid="{00000000-0005-0000-0000-000029040000}"/>
    <cellStyle name="1_Danh sach gui BC thuc hien KH2009_Ke hoach 2009 (theo doi) -1_Book1_Hoan chinh KH 2012 Von ho tro co MT_Bao cao giai ngan quy I" xfId="1071" xr:uid="{00000000-0005-0000-0000-00002A040000}"/>
    <cellStyle name="1_Danh sach gui BC thuc hien KH2009_Ke hoach 2009 (theo doi) -1_Book1_Hoan chinh KH 2012 Von ho tro co MT_BC von DTPT 6 thang 2012" xfId="1072" xr:uid="{00000000-0005-0000-0000-00002B040000}"/>
    <cellStyle name="1_Danh sach gui BC thuc hien KH2009_Ke hoach 2009 (theo doi) -1_Book1_Hoan chinh KH 2012 Von ho tro co MT_Bieu du thao QD von ho tro co MT" xfId="1073" xr:uid="{00000000-0005-0000-0000-00002C040000}"/>
    <cellStyle name="1_Danh sach gui BC thuc hien KH2009_Ke hoach 2009 (theo doi) -1_Book1_Hoan chinh KH 2012 Von ho tro co MT_Ke hoach 2012 theo doi (giai ngan 30.6.12)" xfId="1074" xr:uid="{00000000-0005-0000-0000-00002D040000}"/>
    <cellStyle name="1_Danh sach gui BC thuc hien KH2009_Ke hoach 2009 (theo doi) -1_Book1_Ke hoach 2012 (theo doi)" xfId="1075" xr:uid="{00000000-0005-0000-0000-00002E040000}"/>
    <cellStyle name="1_Danh sach gui BC thuc hien KH2009_Ke hoach 2009 (theo doi) -1_Book1_Ke hoach 2012 theo doi (giai ngan 30.6.12)" xfId="1076" xr:uid="{00000000-0005-0000-0000-00002F040000}"/>
    <cellStyle name="1_Danh sach gui BC thuc hien KH2009_Ke hoach 2009 (theo doi) -1_Dang ky phan khai von ODA (gui Bo)" xfId="1077" xr:uid="{00000000-0005-0000-0000-000030040000}"/>
    <cellStyle name="1_Danh sach gui BC thuc hien KH2009_Ke hoach 2009 (theo doi) -1_Dang ky phan khai von ODA (gui Bo)_BC von DTPT 6 thang 2012" xfId="1078" xr:uid="{00000000-0005-0000-0000-000031040000}"/>
    <cellStyle name="1_Danh sach gui BC thuc hien KH2009_Ke hoach 2009 (theo doi) -1_Dang ky phan khai von ODA (gui Bo)_Bieu du thao QD von ho tro co MT" xfId="1079" xr:uid="{00000000-0005-0000-0000-000032040000}"/>
    <cellStyle name="1_Danh sach gui BC thuc hien KH2009_Ke hoach 2009 (theo doi) -1_Dang ky phan khai von ODA (gui Bo)_Ke hoach 2012 theo doi (giai ngan 30.6.12)" xfId="1080" xr:uid="{00000000-0005-0000-0000-000033040000}"/>
    <cellStyle name="1_Danh sach gui BC thuc hien KH2009_Ke hoach 2009 (theo doi) -1_Ke hoach 2012 (theo doi)" xfId="1081" xr:uid="{00000000-0005-0000-0000-000034040000}"/>
    <cellStyle name="1_Danh sach gui BC thuc hien KH2009_Ke hoach 2009 (theo doi) -1_Ke hoach 2012 theo doi (giai ngan 30.6.12)" xfId="1082" xr:uid="{00000000-0005-0000-0000-000035040000}"/>
    <cellStyle name="1_Danh sach gui BC thuc hien KH2009_Ke hoach 2009 (theo doi) -1_Tong hop theo doi von TPCP (BC)" xfId="1083" xr:uid="{00000000-0005-0000-0000-000036040000}"/>
    <cellStyle name="1_Danh sach gui BC thuc hien KH2009_Ke hoach 2009 (theo doi) -1_Tong hop theo doi von TPCP (BC)_BC von DTPT 6 thang 2012" xfId="1084" xr:uid="{00000000-0005-0000-0000-000037040000}"/>
    <cellStyle name="1_Danh sach gui BC thuc hien KH2009_Ke hoach 2009 (theo doi) -1_Tong hop theo doi von TPCP (BC)_Bieu du thao QD von ho tro co MT" xfId="1085" xr:uid="{00000000-0005-0000-0000-000038040000}"/>
    <cellStyle name="1_Danh sach gui BC thuc hien KH2009_Ke hoach 2009 (theo doi) -1_Tong hop theo doi von TPCP (BC)_Ke hoach 2012 (theo doi)" xfId="1086" xr:uid="{00000000-0005-0000-0000-000039040000}"/>
    <cellStyle name="1_Danh sach gui BC thuc hien KH2009_Ke hoach 2009 (theo doi) -1_Tong hop theo doi von TPCP (BC)_Ke hoach 2012 theo doi (giai ngan 30.6.12)" xfId="1087" xr:uid="{00000000-0005-0000-0000-00003A040000}"/>
    <cellStyle name="1_Danh sach gui BC thuc hien KH2009_Ke hoach 2010 (theo doi)" xfId="1088" xr:uid="{00000000-0005-0000-0000-00003B040000}"/>
    <cellStyle name="1_Danh sach gui BC thuc hien KH2009_Ke hoach 2010 (theo doi)_BC von DTPT 6 thang 2012" xfId="1089" xr:uid="{00000000-0005-0000-0000-00003C040000}"/>
    <cellStyle name="1_Danh sach gui BC thuc hien KH2009_Ke hoach 2010 (theo doi)_Bieu du thao QD von ho tro co MT" xfId="1090" xr:uid="{00000000-0005-0000-0000-00003D040000}"/>
    <cellStyle name="1_Danh sach gui BC thuc hien KH2009_Ke hoach 2010 (theo doi)_Ke hoach 2012 (theo doi)" xfId="1091" xr:uid="{00000000-0005-0000-0000-00003E040000}"/>
    <cellStyle name="1_Danh sach gui BC thuc hien KH2009_Ke hoach 2010 (theo doi)_Ke hoach 2012 theo doi (giai ngan 30.6.12)" xfId="1092" xr:uid="{00000000-0005-0000-0000-00003F040000}"/>
    <cellStyle name="1_Danh sach gui BC thuc hien KH2009_Ke hoach 2012 (theo doi)" xfId="1093" xr:uid="{00000000-0005-0000-0000-000040040000}"/>
    <cellStyle name="1_Danh sach gui BC thuc hien KH2009_Ke hoach 2012 theo doi (giai ngan 30.6.12)" xfId="1094" xr:uid="{00000000-0005-0000-0000-000041040000}"/>
    <cellStyle name="1_Danh sach gui BC thuc hien KH2009_Ke hoach nam 2013 nguon MT(theo doi) den 31-5-13" xfId="1095" xr:uid="{00000000-0005-0000-0000-000042040000}"/>
    <cellStyle name="1_Danh sach gui BC thuc hien KH2009_Tong hop theo doi von TPCP (BC)" xfId="1096" xr:uid="{00000000-0005-0000-0000-000043040000}"/>
    <cellStyle name="1_Danh sach gui BC thuc hien KH2009_Tong hop theo doi von TPCP (BC)_BC von DTPT 6 thang 2012" xfId="1097" xr:uid="{00000000-0005-0000-0000-000044040000}"/>
    <cellStyle name="1_Danh sach gui BC thuc hien KH2009_Tong hop theo doi von TPCP (BC)_Bieu du thao QD von ho tro co MT" xfId="1098" xr:uid="{00000000-0005-0000-0000-000045040000}"/>
    <cellStyle name="1_Danh sach gui BC thuc hien KH2009_Tong hop theo doi von TPCP (BC)_Ke hoach 2012 (theo doi)" xfId="1099" xr:uid="{00000000-0005-0000-0000-000046040000}"/>
    <cellStyle name="1_Danh sach gui BC thuc hien KH2009_Tong hop theo doi von TPCP (BC)_Ke hoach 2012 theo doi (giai ngan 30.6.12)" xfId="1100" xr:uid="{00000000-0005-0000-0000-000047040000}"/>
    <cellStyle name="1_Danh sach gui BC thuc hien KH2009_Worksheet in D: My Documents Ke Hoach KH cac nam Nam 2014 Bao cao ve Ke hoach nam 2014 ( Hoan chinh sau TL voi Bo KH)" xfId="1101" xr:uid="{00000000-0005-0000-0000-000048040000}"/>
    <cellStyle name="1_DK bo tri lai (chinh thuc)" xfId="1102" xr:uid="{00000000-0005-0000-0000-000049040000}"/>
    <cellStyle name="1_DK bo tri lai (chinh thuc)_BC von DTPT 6 thang 2012" xfId="1103" xr:uid="{00000000-0005-0000-0000-00004A040000}"/>
    <cellStyle name="1_DK bo tri lai (chinh thuc)_Bieu du thao QD von ho tro co MT" xfId="1104" xr:uid="{00000000-0005-0000-0000-00004B040000}"/>
    <cellStyle name="1_DK bo tri lai (chinh thuc)_Hoan chinh KH 2012 (o nha)" xfId="1105" xr:uid="{00000000-0005-0000-0000-00004C040000}"/>
    <cellStyle name="1_DK bo tri lai (chinh thuc)_Hoan chinh KH 2012 (o nha)_Bao cao giai ngan quy I" xfId="1106" xr:uid="{00000000-0005-0000-0000-00004D040000}"/>
    <cellStyle name="1_DK bo tri lai (chinh thuc)_Hoan chinh KH 2012 (o nha)_BC von DTPT 6 thang 2012" xfId="1107" xr:uid="{00000000-0005-0000-0000-00004E040000}"/>
    <cellStyle name="1_DK bo tri lai (chinh thuc)_Hoan chinh KH 2012 (o nha)_Bieu du thao QD von ho tro co MT" xfId="1108" xr:uid="{00000000-0005-0000-0000-00004F040000}"/>
    <cellStyle name="1_DK bo tri lai (chinh thuc)_Hoan chinh KH 2012 (o nha)_Ke hoach 2012 theo doi (giai ngan 30.6.12)" xfId="1109" xr:uid="{00000000-0005-0000-0000-000050040000}"/>
    <cellStyle name="1_DK bo tri lai (chinh thuc)_Hoan chinh KH 2012 Von ho tro co MT" xfId="1110" xr:uid="{00000000-0005-0000-0000-000051040000}"/>
    <cellStyle name="1_DK bo tri lai (chinh thuc)_Hoan chinh KH 2012 Von ho tro co MT (chi tiet)" xfId="1111" xr:uid="{00000000-0005-0000-0000-000052040000}"/>
    <cellStyle name="1_DK bo tri lai (chinh thuc)_Hoan chinh KH 2012 Von ho tro co MT_Bao cao giai ngan quy I" xfId="1112" xr:uid="{00000000-0005-0000-0000-000053040000}"/>
    <cellStyle name="1_DK bo tri lai (chinh thuc)_Hoan chinh KH 2012 Von ho tro co MT_BC von DTPT 6 thang 2012" xfId="1113" xr:uid="{00000000-0005-0000-0000-000054040000}"/>
    <cellStyle name="1_DK bo tri lai (chinh thuc)_Hoan chinh KH 2012 Von ho tro co MT_Bieu du thao QD von ho tro co MT" xfId="1114" xr:uid="{00000000-0005-0000-0000-000055040000}"/>
    <cellStyle name="1_DK bo tri lai (chinh thuc)_Hoan chinh KH 2012 Von ho tro co MT_Ke hoach 2012 theo doi (giai ngan 30.6.12)" xfId="1115" xr:uid="{00000000-0005-0000-0000-000056040000}"/>
    <cellStyle name="1_DK bo tri lai (chinh thuc)_Ke hoach 2012 (theo doi)" xfId="1116" xr:uid="{00000000-0005-0000-0000-000057040000}"/>
    <cellStyle name="1_DK bo tri lai (chinh thuc)_Ke hoach 2012 theo doi (giai ngan 30.6.12)" xfId="1117" xr:uid="{00000000-0005-0000-0000-000058040000}"/>
    <cellStyle name="1_Don gia Du thau ( XL19)" xfId="1118" xr:uid="{00000000-0005-0000-0000-000059040000}"/>
    <cellStyle name="1_Don gia Du thau ( XL19)_Bao cao tinh hinh thuc hien KH 2009 den 31-01-10" xfId="1119" xr:uid="{00000000-0005-0000-0000-00005A040000}"/>
    <cellStyle name="1_Don gia Du thau ( XL19)_Bao cao tinh hinh thuc hien KH 2009 den 31-01-10_BC von DTPT 6 thang 2012" xfId="1120" xr:uid="{00000000-0005-0000-0000-00005B040000}"/>
    <cellStyle name="1_Don gia Du thau ( XL19)_Bao cao tinh hinh thuc hien KH 2009 den 31-01-10_Bieu du thao QD von ho tro co MT" xfId="1121" xr:uid="{00000000-0005-0000-0000-00005C040000}"/>
    <cellStyle name="1_Don gia Du thau ( XL19)_Bao cao tinh hinh thuc hien KH 2009 den 31-01-10_Ke hoach 2012 (theo doi)" xfId="1122" xr:uid="{00000000-0005-0000-0000-00005D040000}"/>
    <cellStyle name="1_Don gia Du thau ( XL19)_Bao cao tinh hinh thuc hien KH 2009 den 31-01-10_Ke hoach 2012 theo doi (giai ngan 30.6.12)" xfId="1123" xr:uid="{00000000-0005-0000-0000-00005E040000}"/>
    <cellStyle name="1_Don gia Du thau ( XL19)_BC von DTPT 6 thang 2012" xfId="1124" xr:uid="{00000000-0005-0000-0000-00005F040000}"/>
    <cellStyle name="1_Don gia Du thau ( XL19)_Bieu du thao QD von ho tro co MT" xfId="1125" xr:uid="{00000000-0005-0000-0000-000060040000}"/>
    <cellStyle name="1_Don gia Du thau ( XL19)_Book1" xfId="1126" xr:uid="{00000000-0005-0000-0000-000061040000}"/>
    <cellStyle name="1_Don gia Du thau ( XL19)_Book1_BC von DTPT 6 thang 2012" xfId="1127" xr:uid="{00000000-0005-0000-0000-000062040000}"/>
    <cellStyle name="1_Don gia Du thau ( XL19)_Book1_Bieu du thao QD von ho tro co MT" xfId="1128" xr:uid="{00000000-0005-0000-0000-000063040000}"/>
    <cellStyle name="1_Don gia Du thau ( XL19)_Book1_Hoan chinh KH 2012 (o nha)" xfId="1129" xr:uid="{00000000-0005-0000-0000-000064040000}"/>
    <cellStyle name="1_Don gia Du thau ( XL19)_Book1_Hoan chinh KH 2012 (o nha)_Bao cao giai ngan quy I" xfId="1130" xr:uid="{00000000-0005-0000-0000-000065040000}"/>
    <cellStyle name="1_Don gia Du thau ( XL19)_Book1_Hoan chinh KH 2012 (o nha)_BC von DTPT 6 thang 2012" xfId="1131" xr:uid="{00000000-0005-0000-0000-000066040000}"/>
    <cellStyle name="1_Don gia Du thau ( XL19)_Book1_Hoan chinh KH 2012 (o nha)_Bieu du thao QD von ho tro co MT" xfId="1132" xr:uid="{00000000-0005-0000-0000-000067040000}"/>
    <cellStyle name="1_Don gia Du thau ( XL19)_Book1_Hoan chinh KH 2012 (o nha)_Ke hoach 2012 theo doi (giai ngan 30.6.12)" xfId="1133" xr:uid="{00000000-0005-0000-0000-000068040000}"/>
    <cellStyle name="1_Don gia Du thau ( XL19)_Book1_Hoan chinh KH 2012 Von ho tro co MT" xfId="1134" xr:uid="{00000000-0005-0000-0000-000069040000}"/>
    <cellStyle name="1_Don gia Du thau ( XL19)_Book1_Hoan chinh KH 2012 Von ho tro co MT (chi tiet)" xfId="1135" xr:uid="{00000000-0005-0000-0000-00006A040000}"/>
    <cellStyle name="1_Don gia Du thau ( XL19)_Book1_Hoan chinh KH 2012 Von ho tro co MT_Bao cao giai ngan quy I" xfId="1136" xr:uid="{00000000-0005-0000-0000-00006B040000}"/>
    <cellStyle name="1_Don gia Du thau ( XL19)_Book1_Hoan chinh KH 2012 Von ho tro co MT_BC von DTPT 6 thang 2012" xfId="1137" xr:uid="{00000000-0005-0000-0000-00006C040000}"/>
    <cellStyle name="1_Don gia Du thau ( XL19)_Book1_Hoan chinh KH 2012 Von ho tro co MT_Bieu du thao QD von ho tro co MT" xfId="1138" xr:uid="{00000000-0005-0000-0000-00006D040000}"/>
    <cellStyle name="1_Don gia Du thau ( XL19)_Book1_Hoan chinh KH 2012 Von ho tro co MT_Ke hoach 2012 theo doi (giai ngan 30.6.12)" xfId="1139" xr:uid="{00000000-0005-0000-0000-00006E040000}"/>
    <cellStyle name="1_Don gia Du thau ( XL19)_Book1_Ke hoach 2012 (theo doi)" xfId="1140" xr:uid="{00000000-0005-0000-0000-00006F040000}"/>
    <cellStyle name="1_Don gia Du thau ( XL19)_Book1_Ke hoach 2012 theo doi (giai ngan 30.6.12)" xfId="1141" xr:uid="{00000000-0005-0000-0000-000070040000}"/>
    <cellStyle name="1_Don gia Du thau ( XL19)_Dang ky phan khai von ODA (gui Bo)" xfId="1142" xr:uid="{00000000-0005-0000-0000-000071040000}"/>
    <cellStyle name="1_Don gia Du thau ( XL19)_Dang ky phan khai von ODA (gui Bo)_BC von DTPT 6 thang 2012" xfId="1143" xr:uid="{00000000-0005-0000-0000-000072040000}"/>
    <cellStyle name="1_Don gia Du thau ( XL19)_Dang ky phan khai von ODA (gui Bo)_Bieu du thao QD von ho tro co MT" xfId="1144" xr:uid="{00000000-0005-0000-0000-000073040000}"/>
    <cellStyle name="1_Don gia Du thau ( XL19)_Dang ky phan khai von ODA (gui Bo)_Ke hoach 2012 theo doi (giai ngan 30.6.12)" xfId="1145" xr:uid="{00000000-0005-0000-0000-000074040000}"/>
    <cellStyle name="1_Don gia Du thau ( XL19)_Ke hoach 2012 (theo doi)" xfId="1146" xr:uid="{00000000-0005-0000-0000-000075040000}"/>
    <cellStyle name="1_Don gia Du thau ( XL19)_Ke hoach 2012 theo doi (giai ngan 30.6.12)" xfId="1147" xr:uid="{00000000-0005-0000-0000-000076040000}"/>
    <cellStyle name="1_Don gia Du thau ( XL19)_Tong hop theo doi von TPCP (BC)" xfId="1148" xr:uid="{00000000-0005-0000-0000-000077040000}"/>
    <cellStyle name="1_Don gia Du thau ( XL19)_Tong hop theo doi von TPCP (BC)_BC von DTPT 6 thang 2012" xfId="1149" xr:uid="{00000000-0005-0000-0000-000078040000}"/>
    <cellStyle name="1_Don gia Du thau ( XL19)_Tong hop theo doi von TPCP (BC)_Bieu du thao QD von ho tro co MT" xfId="1150" xr:uid="{00000000-0005-0000-0000-000079040000}"/>
    <cellStyle name="1_Don gia Du thau ( XL19)_Tong hop theo doi von TPCP (BC)_Ke hoach 2012 (theo doi)" xfId="1151" xr:uid="{00000000-0005-0000-0000-00007A040000}"/>
    <cellStyle name="1_Don gia Du thau ( XL19)_Tong hop theo doi von TPCP (BC)_Ke hoach 2012 theo doi (giai ngan 30.6.12)" xfId="1152" xr:uid="{00000000-0005-0000-0000-00007B040000}"/>
    <cellStyle name="1_Dtdchinh2397" xfId="1153" xr:uid="{00000000-0005-0000-0000-00007C040000}"/>
    <cellStyle name="1_Dtdchinh2397_Nhu cau von dau tu 2013-2015 (LD Vụ sua)" xfId="1154" xr:uid="{00000000-0005-0000-0000-00007D040000}"/>
    <cellStyle name="1_Ke hoach 2010 (theo doi)" xfId="1155" xr:uid="{00000000-0005-0000-0000-00007E040000}"/>
    <cellStyle name="1_Ke hoach 2010 (theo doi)_BC von DTPT 6 thang 2012" xfId="1156" xr:uid="{00000000-0005-0000-0000-00007F040000}"/>
    <cellStyle name="1_Ke hoach 2010 (theo doi)_Bieu du thao QD von ho tro co MT" xfId="1157" xr:uid="{00000000-0005-0000-0000-000080040000}"/>
    <cellStyle name="1_Ke hoach 2010 (theo doi)_Ke hoach 2012 (theo doi)" xfId="1158" xr:uid="{00000000-0005-0000-0000-000081040000}"/>
    <cellStyle name="1_Ke hoach 2010 (theo doi)_Ke hoach 2012 theo doi (giai ngan 30.6.12)" xfId="1159" xr:uid="{00000000-0005-0000-0000-000082040000}"/>
    <cellStyle name="1_Ke hoach 2012 (theo doi)" xfId="1160" xr:uid="{00000000-0005-0000-0000-000083040000}"/>
    <cellStyle name="1_Ke hoach 2012 theo doi (giai ngan 30.6.12)" xfId="1161" xr:uid="{00000000-0005-0000-0000-000084040000}"/>
    <cellStyle name="1_Ke hoach nam 2013 nguon MT(theo doi) den 31-5-13" xfId="1162" xr:uid="{00000000-0005-0000-0000-000085040000}"/>
    <cellStyle name="1_KH 2007 (theo doi)" xfId="1163" xr:uid="{00000000-0005-0000-0000-000086040000}"/>
    <cellStyle name="1_KH 2007 (theo doi)_1 Bieu 6 thang nam 2011" xfId="1164" xr:uid="{00000000-0005-0000-0000-000087040000}"/>
    <cellStyle name="1_KH 2007 (theo doi)_1 Bieu 6 thang nam 2011_BC von DTPT 6 thang 2012" xfId="1165" xr:uid="{00000000-0005-0000-0000-000088040000}"/>
    <cellStyle name="1_KH 2007 (theo doi)_1 Bieu 6 thang nam 2011_Bieu du thao QD von ho tro co MT" xfId="1166" xr:uid="{00000000-0005-0000-0000-000089040000}"/>
    <cellStyle name="1_KH 2007 (theo doi)_1 Bieu 6 thang nam 2011_Ke hoach 2012 (theo doi)" xfId="1167" xr:uid="{00000000-0005-0000-0000-00008A040000}"/>
    <cellStyle name="1_KH 2007 (theo doi)_1 Bieu 6 thang nam 2011_Ke hoach 2012 theo doi (giai ngan 30.6.12)" xfId="1168" xr:uid="{00000000-0005-0000-0000-00008B040000}"/>
    <cellStyle name="1_KH 2007 (theo doi)_Bao cao doan cong tac cua Bo thang 4-2010" xfId="1169" xr:uid="{00000000-0005-0000-0000-00008C040000}"/>
    <cellStyle name="1_KH 2007 (theo doi)_Bao cao doan cong tac cua Bo thang 4-2010_BC von DTPT 6 thang 2012" xfId="1170" xr:uid="{00000000-0005-0000-0000-00008D040000}"/>
    <cellStyle name="1_KH 2007 (theo doi)_Bao cao doan cong tac cua Bo thang 4-2010_Bieu du thao QD von ho tro co MT" xfId="1171" xr:uid="{00000000-0005-0000-0000-00008E040000}"/>
    <cellStyle name="1_KH 2007 (theo doi)_Bao cao doan cong tac cua Bo thang 4-2010_Dang ky phan khai von ODA (gui Bo)" xfId="1172" xr:uid="{00000000-0005-0000-0000-00008F040000}"/>
    <cellStyle name="1_KH 2007 (theo doi)_Bao cao doan cong tac cua Bo thang 4-2010_Dang ky phan khai von ODA (gui Bo)_BC von DTPT 6 thang 2012" xfId="1173" xr:uid="{00000000-0005-0000-0000-000090040000}"/>
    <cellStyle name="1_KH 2007 (theo doi)_Bao cao doan cong tac cua Bo thang 4-2010_Dang ky phan khai von ODA (gui Bo)_Bieu du thao QD von ho tro co MT" xfId="1174" xr:uid="{00000000-0005-0000-0000-000091040000}"/>
    <cellStyle name="1_KH 2007 (theo doi)_Bao cao doan cong tac cua Bo thang 4-2010_Dang ky phan khai von ODA (gui Bo)_Ke hoach 2012 theo doi (giai ngan 30.6.12)" xfId="1175" xr:uid="{00000000-0005-0000-0000-000092040000}"/>
    <cellStyle name="1_KH 2007 (theo doi)_Bao cao doan cong tac cua Bo thang 4-2010_Ke hoach 2012 (theo doi)" xfId="1176" xr:uid="{00000000-0005-0000-0000-000093040000}"/>
    <cellStyle name="1_KH 2007 (theo doi)_Bao cao doan cong tac cua Bo thang 4-2010_Ke hoach 2012 theo doi (giai ngan 30.6.12)" xfId="1177" xr:uid="{00000000-0005-0000-0000-000094040000}"/>
    <cellStyle name="1_KH 2007 (theo doi)_Bao cao tinh hinh thuc hien KH 2009 den 31-01-10" xfId="1178" xr:uid="{00000000-0005-0000-0000-000095040000}"/>
    <cellStyle name="1_KH 2007 (theo doi)_Bao cao tinh hinh thuc hien KH 2009 den 31-01-10_BC von DTPT 6 thang 2012" xfId="1179" xr:uid="{00000000-0005-0000-0000-000096040000}"/>
    <cellStyle name="1_KH 2007 (theo doi)_Bao cao tinh hinh thuc hien KH 2009 den 31-01-10_Bieu du thao QD von ho tro co MT" xfId="1180" xr:uid="{00000000-0005-0000-0000-000097040000}"/>
    <cellStyle name="1_KH 2007 (theo doi)_Bao cao tinh hinh thuc hien KH 2009 den 31-01-10_Ke hoach 2012 (theo doi)" xfId="1181" xr:uid="{00000000-0005-0000-0000-000098040000}"/>
    <cellStyle name="1_KH 2007 (theo doi)_Bao cao tinh hinh thuc hien KH 2009 den 31-01-10_Ke hoach 2012 theo doi (giai ngan 30.6.12)" xfId="1182" xr:uid="{00000000-0005-0000-0000-000099040000}"/>
    <cellStyle name="1_KH 2007 (theo doi)_BC cong trinh trong diem" xfId="1183" xr:uid="{00000000-0005-0000-0000-00009A040000}"/>
    <cellStyle name="1_KH 2007 (theo doi)_BC cong trinh trong diem_BC von DTPT 6 thang 2012" xfId="1184" xr:uid="{00000000-0005-0000-0000-00009B040000}"/>
    <cellStyle name="1_KH 2007 (theo doi)_BC cong trinh trong diem_Bieu du thao QD von ho tro co MT" xfId="1185" xr:uid="{00000000-0005-0000-0000-00009C040000}"/>
    <cellStyle name="1_KH 2007 (theo doi)_BC cong trinh trong diem_Ke hoach 2012 (theo doi)" xfId="1186" xr:uid="{00000000-0005-0000-0000-00009D040000}"/>
    <cellStyle name="1_KH 2007 (theo doi)_BC cong trinh trong diem_Ke hoach 2012 theo doi (giai ngan 30.6.12)" xfId="1187" xr:uid="{00000000-0005-0000-0000-00009E040000}"/>
    <cellStyle name="1_KH 2007 (theo doi)_BC von DTPT 6 thang 2012" xfId="1188" xr:uid="{00000000-0005-0000-0000-00009F040000}"/>
    <cellStyle name="1_KH 2007 (theo doi)_Bieu 01 UB(hung)" xfId="1189" xr:uid="{00000000-0005-0000-0000-0000A0040000}"/>
    <cellStyle name="1_KH 2007 (theo doi)_Bieu du thao QD von ho tro co MT" xfId="1190" xr:uid="{00000000-0005-0000-0000-0000A1040000}"/>
    <cellStyle name="1_KH 2007 (theo doi)_Book1" xfId="1191" xr:uid="{00000000-0005-0000-0000-0000A2040000}"/>
    <cellStyle name="1_KH 2007 (theo doi)_Book1_BC von DTPT 6 thang 2012" xfId="1192" xr:uid="{00000000-0005-0000-0000-0000A3040000}"/>
    <cellStyle name="1_KH 2007 (theo doi)_Book1_Bieu du thao QD von ho tro co MT" xfId="1193" xr:uid="{00000000-0005-0000-0000-0000A4040000}"/>
    <cellStyle name="1_KH 2007 (theo doi)_Book1_Hoan chinh KH 2012 (o nha)" xfId="1194" xr:uid="{00000000-0005-0000-0000-0000A5040000}"/>
    <cellStyle name="1_KH 2007 (theo doi)_Book1_Hoan chinh KH 2012 (o nha)_Bao cao giai ngan quy I" xfId="1195" xr:uid="{00000000-0005-0000-0000-0000A6040000}"/>
    <cellStyle name="1_KH 2007 (theo doi)_Book1_Hoan chinh KH 2012 (o nha)_BC von DTPT 6 thang 2012" xfId="1196" xr:uid="{00000000-0005-0000-0000-0000A7040000}"/>
    <cellStyle name="1_KH 2007 (theo doi)_Book1_Hoan chinh KH 2012 (o nha)_Bieu du thao QD von ho tro co MT" xfId="1197" xr:uid="{00000000-0005-0000-0000-0000A8040000}"/>
    <cellStyle name="1_KH 2007 (theo doi)_Book1_Hoan chinh KH 2012 (o nha)_Ke hoach 2012 theo doi (giai ngan 30.6.12)" xfId="1198" xr:uid="{00000000-0005-0000-0000-0000A9040000}"/>
    <cellStyle name="1_KH 2007 (theo doi)_Book1_Hoan chinh KH 2012 Von ho tro co MT" xfId="1199" xr:uid="{00000000-0005-0000-0000-0000AA040000}"/>
    <cellStyle name="1_KH 2007 (theo doi)_Book1_Hoan chinh KH 2012 Von ho tro co MT (chi tiet)" xfId="1200" xr:uid="{00000000-0005-0000-0000-0000AB040000}"/>
    <cellStyle name="1_KH 2007 (theo doi)_Book1_Hoan chinh KH 2012 Von ho tro co MT_Bao cao giai ngan quy I" xfId="1201" xr:uid="{00000000-0005-0000-0000-0000AC040000}"/>
    <cellStyle name="1_KH 2007 (theo doi)_Book1_Hoan chinh KH 2012 Von ho tro co MT_BC von DTPT 6 thang 2012" xfId="1202" xr:uid="{00000000-0005-0000-0000-0000AD040000}"/>
    <cellStyle name="1_KH 2007 (theo doi)_Book1_Hoan chinh KH 2012 Von ho tro co MT_Bieu du thao QD von ho tro co MT" xfId="1203" xr:uid="{00000000-0005-0000-0000-0000AE040000}"/>
    <cellStyle name="1_KH 2007 (theo doi)_Book1_Hoan chinh KH 2012 Von ho tro co MT_Ke hoach 2012 theo doi (giai ngan 30.6.12)" xfId="1204" xr:uid="{00000000-0005-0000-0000-0000AF040000}"/>
    <cellStyle name="1_KH 2007 (theo doi)_Book1_Ke hoach 2012 (theo doi)" xfId="1205" xr:uid="{00000000-0005-0000-0000-0000B0040000}"/>
    <cellStyle name="1_KH 2007 (theo doi)_Book1_Ke hoach 2012 theo doi (giai ngan 30.6.12)" xfId="1206" xr:uid="{00000000-0005-0000-0000-0000B1040000}"/>
    <cellStyle name="1_KH 2007 (theo doi)_Chi tieu 5 nam" xfId="1207" xr:uid="{00000000-0005-0000-0000-0000B2040000}"/>
    <cellStyle name="1_KH 2007 (theo doi)_Chi tieu 5 nam_BC cong trinh trong diem" xfId="1208" xr:uid="{00000000-0005-0000-0000-0000B3040000}"/>
    <cellStyle name="1_KH 2007 (theo doi)_Chi tieu 5 nam_BC cong trinh trong diem_BC von DTPT 6 thang 2012" xfId="1209" xr:uid="{00000000-0005-0000-0000-0000B4040000}"/>
    <cellStyle name="1_KH 2007 (theo doi)_Chi tieu 5 nam_BC cong trinh trong diem_Bieu du thao QD von ho tro co MT" xfId="1210" xr:uid="{00000000-0005-0000-0000-0000B5040000}"/>
    <cellStyle name="1_KH 2007 (theo doi)_Chi tieu 5 nam_BC cong trinh trong diem_Ke hoach 2012 (theo doi)" xfId="1211" xr:uid="{00000000-0005-0000-0000-0000B6040000}"/>
    <cellStyle name="1_KH 2007 (theo doi)_Chi tieu 5 nam_BC cong trinh trong diem_Ke hoach 2012 theo doi (giai ngan 30.6.12)" xfId="1212" xr:uid="{00000000-0005-0000-0000-0000B7040000}"/>
    <cellStyle name="1_KH 2007 (theo doi)_Chi tieu 5 nam_BC von DTPT 6 thang 2012" xfId="1213" xr:uid="{00000000-0005-0000-0000-0000B8040000}"/>
    <cellStyle name="1_KH 2007 (theo doi)_Chi tieu 5 nam_Bieu du thao QD von ho tro co MT" xfId="1214" xr:uid="{00000000-0005-0000-0000-0000B9040000}"/>
    <cellStyle name="1_KH 2007 (theo doi)_Chi tieu 5 nam_Ke hoach 2012 (theo doi)" xfId="1215" xr:uid="{00000000-0005-0000-0000-0000BA040000}"/>
    <cellStyle name="1_KH 2007 (theo doi)_Chi tieu 5 nam_Ke hoach 2012 theo doi (giai ngan 30.6.12)" xfId="1216" xr:uid="{00000000-0005-0000-0000-0000BB040000}"/>
    <cellStyle name="1_KH 2007 (theo doi)_Chi tieu 5 nam_pvhung.skhdt 20117113152041 Danh muc cong trinh trong diem" xfId="1217" xr:uid="{00000000-0005-0000-0000-0000BC040000}"/>
    <cellStyle name="1_KH 2007 (theo doi)_Chi tieu 5 nam_pvhung.skhdt 20117113152041 Danh muc cong trinh trong diem_BC von DTPT 6 thang 2012" xfId="1218" xr:uid="{00000000-0005-0000-0000-0000BD040000}"/>
    <cellStyle name="1_KH 2007 (theo doi)_Chi tieu 5 nam_pvhung.skhdt 20117113152041 Danh muc cong trinh trong diem_Bieu du thao QD von ho tro co MT" xfId="1219" xr:uid="{00000000-0005-0000-0000-0000BE040000}"/>
    <cellStyle name="1_KH 2007 (theo doi)_Chi tieu 5 nam_pvhung.skhdt 20117113152041 Danh muc cong trinh trong diem_Ke hoach 2012 (theo doi)" xfId="1220" xr:uid="{00000000-0005-0000-0000-0000BF040000}"/>
    <cellStyle name="1_KH 2007 (theo doi)_Chi tieu 5 nam_pvhung.skhdt 20117113152041 Danh muc cong trinh trong diem_Ke hoach 2012 theo doi (giai ngan 30.6.12)" xfId="1221" xr:uid="{00000000-0005-0000-0000-0000C0040000}"/>
    <cellStyle name="1_KH 2007 (theo doi)_Dang ky phan khai von ODA (gui Bo)" xfId="1222" xr:uid="{00000000-0005-0000-0000-0000C1040000}"/>
    <cellStyle name="1_KH 2007 (theo doi)_Dang ky phan khai von ODA (gui Bo)_BC von DTPT 6 thang 2012" xfId="1223" xr:uid="{00000000-0005-0000-0000-0000C2040000}"/>
    <cellStyle name="1_KH 2007 (theo doi)_Dang ky phan khai von ODA (gui Bo)_Bieu du thao QD von ho tro co MT" xfId="1224" xr:uid="{00000000-0005-0000-0000-0000C3040000}"/>
    <cellStyle name="1_KH 2007 (theo doi)_Dang ky phan khai von ODA (gui Bo)_Ke hoach 2012 theo doi (giai ngan 30.6.12)" xfId="1225" xr:uid="{00000000-0005-0000-0000-0000C4040000}"/>
    <cellStyle name="1_KH 2007 (theo doi)_DK bo tri lai (chinh thuc)" xfId="1226" xr:uid="{00000000-0005-0000-0000-0000C5040000}"/>
    <cellStyle name="1_KH 2007 (theo doi)_DK bo tri lai (chinh thuc)_BC von DTPT 6 thang 2012" xfId="1227" xr:uid="{00000000-0005-0000-0000-0000C6040000}"/>
    <cellStyle name="1_KH 2007 (theo doi)_DK bo tri lai (chinh thuc)_Bieu du thao QD von ho tro co MT" xfId="1228" xr:uid="{00000000-0005-0000-0000-0000C7040000}"/>
    <cellStyle name="1_KH 2007 (theo doi)_DK bo tri lai (chinh thuc)_Hoan chinh KH 2012 (o nha)" xfId="1229" xr:uid="{00000000-0005-0000-0000-0000C8040000}"/>
    <cellStyle name="1_KH 2007 (theo doi)_DK bo tri lai (chinh thuc)_Hoan chinh KH 2012 (o nha)_Bao cao giai ngan quy I" xfId="1230" xr:uid="{00000000-0005-0000-0000-0000C9040000}"/>
    <cellStyle name="1_KH 2007 (theo doi)_DK bo tri lai (chinh thuc)_Hoan chinh KH 2012 (o nha)_BC von DTPT 6 thang 2012" xfId="1231" xr:uid="{00000000-0005-0000-0000-0000CA040000}"/>
    <cellStyle name="1_KH 2007 (theo doi)_DK bo tri lai (chinh thuc)_Hoan chinh KH 2012 (o nha)_Bieu du thao QD von ho tro co MT" xfId="1232" xr:uid="{00000000-0005-0000-0000-0000CB040000}"/>
    <cellStyle name="1_KH 2007 (theo doi)_DK bo tri lai (chinh thuc)_Hoan chinh KH 2012 (o nha)_Ke hoach 2012 theo doi (giai ngan 30.6.12)" xfId="1233" xr:uid="{00000000-0005-0000-0000-0000CC040000}"/>
    <cellStyle name="1_KH 2007 (theo doi)_DK bo tri lai (chinh thuc)_Hoan chinh KH 2012 Von ho tro co MT" xfId="1234" xr:uid="{00000000-0005-0000-0000-0000CD040000}"/>
    <cellStyle name="1_KH 2007 (theo doi)_DK bo tri lai (chinh thuc)_Hoan chinh KH 2012 Von ho tro co MT (chi tiet)" xfId="1235" xr:uid="{00000000-0005-0000-0000-0000CE040000}"/>
    <cellStyle name="1_KH 2007 (theo doi)_DK bo tri lai (chinh thuc)_Hoan chinh KH 2012 Von ho tro co MT_Bao cao giai ngan quy I" xfId="1236" xr:uid="{00000000-0005-0000-0000-0000CF040000}"/>
    <cellStyle name="1_KH 2007 (theo doi)_DK bo tri lai (chinh thuc)_Hoan chinh KH 2012 Von ho tro co MT_BC von DTPT 6 thang 2012" xfId="1237" xr:uid="{00000000-0005-0000-0000-0000D0040000}"/>
    <cellStyle name="1_KH 2007 (theo doi)_DK bo tri lai (chinh thuc)_Hoan chinh KH 2012 Von ho tro co MT_Bieu du thao QD von ho tro co MT" xfId="1238" xr:uid="{00000000-0005-0000-0000-0000D1040000}"/>
    <cellStyle name="1_KH 2007 (theo doi)_DK bo tri lai (chinh thuc)_Hoan chinh KH 2012 Von ho tro co MT_Ke hoach 2012 theo doi (giai ngan 30.6.12)" xfId="1239" xr:uid="{00000000-0005-0000-0000-0000D2040000}"/>
    <cellStyle name="1_KH 2007 (theo doi)_DK bo tri lai (chinh thuc)_Ke hoach 2012 (theo doi)" xfId="1240" xr:uid="{00000000-0005-0000-0000-0000D3040000}"/>
    <cellStyle name="1_KH 2007 (theo doi)_DK bo tri lai (chinh thuc)_Ke hoach 2012 theo doi (giai ngan 30.6.12)" xfId="1241" xr:uid="{00000000-0005-0000-0000-0000D4040000}"/>
    <cellStyle name="1_KH 2007 (theo doi)_Ke hoach 2010 (theo doi)" xfId="1242" xr:uid="{00000000-0005-0000-0000-0000D5040000}"/>
    <cellStyle name="1_KH 2007 (theo doi)_Ke hoach 2010 (theo doi)_BC von DTPT 6 thang 2012" xfId="1243" xr:uid="{00000000-0005-0000-0000-0000D6040000}"/>
    <cellStyle name="1_KH 2007 (theo doi)_Ke hoach 2010 (theo doi)_Bieu du thao QD von ho tro co MT" xfId="1244" xr:uid="{00000000-0005-0000-0000-0000D7040000}"/>
    <cellStyle name="1_KH 2007 (theo doi)_Ke hoach 2010 (theo doi)_Ke hoach 2012 (theo doi)" xfId="1245" xr:uid="{00000000-0005-0000-0000-0000D8040000}"/>
    <cellStyle name="1_KH 2007 (theo doi)_Ke hoach 2010 (theo doi)_Ke hoach 2012 theo doi (giai ngan 30.6.12)" xfId="1246" xr:uid="{00000000-0005-0000-0000-0000D9040000}"/>
    <cellStyle name="1_KH 2007 (theo doi)_Ke hoach 2012 (theo doi)" xfId="1247" xr:uid="{00000000-0005-0000-0000-0000DA040000}"/>
    <cellStyle name="1_KH 2007 (theo doi)_Ke hoach 2012 theo doi (giai ngan 30.6.12)" xfId="1248" xr:uid="{00000000-0005-0000-0000-0000DB040000}"/>
    <cellStyle name="1_KH 2007 (theo doi)_Ke hoach nam 2013 nguon MT(theo doi) den 31-5-13" xfId="1249" xr:uid="{00000000-0005-0000-0000-0000DC040000}"/>
    <cellStyle name="1_KH 2007 (theo doi)_pvhung.skhdt 20117113152041 Danh muc cong trinh trong diem" xfId="1250" xr:uid="{00000000-0005-0000-0000-0000DD040000}"/>
    <cellStyle name="1_KH 2007 (theo doi)_pvhung.skhdt 20117113152041 Danh muc cong trinh trong diem_BC von DTPT 6 thang 2012" xfId="1251" xr:uid="{00000000-0005-0000-0000-0000DE040000}"/>
    <cellStyle name="1_KH 2007 (theo doi)_pvhung.skhdt 20117113152041 Danh muc cong trinh trong diem_Bieu du thao QD von ho tro co MT" xfId="1252" xr:uid="{00000000-0005-0000-0000-0000DF040000}"/>
    <cellStyle name="1_KH 2007 (theo doi)_pvhung.skhdt 20117113152041 Danh muc cong trinh trong diem_Ke hoach 2012 (theo doi)" xfId="1253" xr:uid="{00000000-0005-0000-0000-0000E0040000}"/>
    <cellStyle name="1_KH 2007 (theo doi)_pvhung.skhdt 20117113152041 Danh muc cong trinh trong diem_Ke hoach 2012 theo doi (giai ngan 30.6.12)" xfId="1254" xr:uid="{00000000-0005-0000-0000-0000E1040000}"/>
    <cellStyle name="1_KH 2007 (theo doi)_Tong hop so lieu" xfId="1255" xr:uid="{00000000-0005-0000-0000-0000E2040000}"/>
    <cellStyle name="1_KH 2007 (theo doi)_Tong hop so lieu_BC cong trinh trong diem" xfId="1256" xr:uid="{00000000-0005-0000-0000-0000E3040000}"/>
    <cellStyle name="1_KH 2007 (theo doi)_Tong hop so lieu_BC cong trinh trong diem_BC von DTPT 6 thang 2012" xfId="1257" xr:uid="{00000000-0005-0000-0000-0000E4040000}"/>
    <cellStyle name="1_KH 2007 (theo doi)_Tong hop so lieu_BC cong trinh trong diem_Bieu du thao QD von ho tro co MT" xfId="1258" xr:uid="{00000000-0005-0000-0000-0000E5040000}"/>
    <cellStyle name="1_KH 2007 (theo doi)_Tong hop so lieu_BC cong trinh trong diem_Ke hoach 2012 (theo doi)" xfId="1259" xr:uid="{00000000-0005-0000-0000-0000E6040000}"/>
    <cellStyle name="1_KH 2007 (theo doi)_Tong hop so lieu_BC cong trinh trong diem_Ke hoach 2012 theo doi (giai ngan 30.6.12)" xfId="1260" xr:uid="{00000000-0005-0000-0000-0000E7040000}"/>
    <cellStyle name="1_KH 2007 (theo doi)_Tong hop so lieu_BC von DTPT 6 thang 2012" xfId="1261" xr:uid="{00000000-0005-0000-0000-0000E8040000}"/>
    <cellStyle name="1_KH 2007 (theo doi)_Tong hop so lieu_Bieu du thao QD von ho tro co MT" xfId="1262" xr:uid="{00000000-0005-0000-0000-0000E9040000}"/>
    <cellStyle name="1_KH 2007 (theo doi)_Tong hop so lieu_Ke hoach 2012 (theo doi)" xfId="1263" xr:uid="{00000000-0005-0000-0000-0000EA040000}"/>
    <cellStyle name="1_KH 2007 (theo doi)_Tong hop so lieu_Ke hoach 2012 theo doi (giai ngan 30.6.12)" xfId="1264" xr:uid="{00000000-0005-0000-0000-0000EB040000}"/>
    <cellStyle name="1_KH 2007 (theo doi)_Tong hop so lieu_pvhung.skhdt 20117113152041 Danh muc cong trinh trong diem" xfId="1265" xr:uid="{00000000-0005-0000-0000-0000EC040000}"/>
    <cellStyle name="1_KH 2007 (theo doi)_Tong hop so lieu_pvhung.skhdt 20117113152041 Danh muc cong trinh trong diem_BC von DTPT 6 thang 2012" xfId="1266" xr:uid="{00000000-0005-0000-0000-0000ED040000}"/>
    <cellStyle name="1_KH 2007 (theo doi)_Tong hop so lieu_pvhung.skhdt 20117113152041 Danh muc cong trinh trong diem_Bieu du thao QD von ho tro co MT" xfId="1267" xr:uid="{00000000-0005-0000-0000-0000EE040000}"/>
    <cellStyle name="1_KH 2007 (theo doi)_Tong hop so lieu_pvhung.skhdt 20117113152041 Danh muc cong trinh trong diem_Ke hoach 2012 (theo doi)" xfId="1268" xr:uid="{00000000-0005-0000-0000-0000EF040000}"/>
    <cellStyle name="1_KH 2007 (theo doi)_Tong hop so lieu_pvhung.skhdt 20117113152041 Danh muc cong trinh trong diem_Ke hoach 2012 theo doi (giai ngan 30.6.12)" xfId="1269" xr:uid="{00000000-0005-0000-0000-0000F0040000}"/>
    <cellStyle name="1_KH 2007 (theo doi)_Tong hop theo doi von TPCP (BC)" xfId="1270" xr:uid="{00000000-0005-0000-0000-0000F1040000}"/>
    <cellStyle name="1_KH 2007 (theo doi)_Tong hop theo doi von TPCP (BC)_BC von DTPT 6 thang 2012" xfId="1271" xr:uid="{00000000-0005-0000-0000-0000F2040000}"/>
    <cellStyle name="1_KH 2007 (theo doi)_Tong hop theo doi von TPCP (BC)_Bieu du thao QD von ho tro co MT" xfId="1272" xr:uid="{00000000-0005-0000-0000-0000F3040000}"/>
    <cellStyle name="1_KH 2007 (theo doi)_Tong hop theo doi von TPCP (BC)_Ke hoach 2012 (theo doi)" xfId="1273" xr:uid="{00000000-0005-0000-0000-0000F4040000}"/>
    <cellStyle name="1_KH 2007 (theo doi)_Tong hop theo doi von TPCP (BC)_Ke hoach 2012 theo doi (giai ngan 30.6.12)" xfId="1274" xr:uid="{00000000-0005-0000-0000-0000F5040000}"/>
    <cellStyle name="1_KH 2007 (theo doi)_Worksheet in D: My Documents Ke Hoach KH cac nam Nam 2014 Bao cao ve Ke hoach nam 2014 ( Hoan chinh sau TL voi Bo KH)" xfId="1275" xr:uid="{00000000-0005-0000-0000-0000F6040000}"/>
    <cellStyle name="1_NTHOC" xfId="1276" xr:uid="{00000000-0005-0000-0000-0000F7040000}"/>
    <cellStyle name="1_NTHOC_1 Bieu 6 thang nam 2011" xfId="1277" xr:uid="{00000000-0005-0000-0000-0000F8040000}"/>
    <cellStyle name="1_NTHOC_1 Bieu 6 thang nam 2011_BC von DTPT 6 thang 2012" xfId="1278" xr:uid="{00000000-0005-0000-0000-0000F9040000}"/>
    <cellStyle name="1_NTHOC_1 Bieu 6 thang nam 2011_Bieu du thao QD von ho tro co MT" xfId="1279" xr:uid="{00000000-0005-0000-0000-0000FA040000}"/>
    <cellStyle name="1_NTHOC_1 Bieu 6 thang nam 2011_Ke hoach 2012 (theo doi)" xfId="1280" xr:uid="{00000000-0005-0000-0000-0000FB040000}"/>
    <cellStyle name="1_NTHOC_1 Bieu 6 thang nam 2011_Ke hoach 2012 theo doi (giai ngan 30.6.12)" xfId="1281" xr:uid="{00000000-0005-0000-0000-0000FC040000}"/>
    <cellStyle name="1_NTHOC_Bao cao tinh hinh thuc hien KH 2009 den 31-01-10" xfId="1282" xr:uid="{00000000-0005-0000-0000-0000FD040000}"/>
    <cellStyle name="1_NTHOC_Bao cao tinh hinh thuc hien KH 2009 den 31-01-10_BC von DTPT 6 thang 2012" xfId="1283" xr:uid="{00000000-0005-0000-0000-0000FE040000}"/>
    <cellStyle name="1_NTHOC_Bao cao tinh hinh thuc hien KH 2009 den 31-01-10_Bieu du thao QD von ho tro co MT" xfId="1284" xr:uid="{00000000-0005-0000-0000-0000FF040000}"/>
    <cellStyle name="1_NTHOC_Bao cao tinh hinh thuc hien KH 2009 den 31-01-10_Ke hoach 2012 (theo doi)" xfId="1285" xr:uid="{00000000-0005-0000-0000-000000050000}"/>
    <cellStyle name="1_NTHOC_Bao cao tinh hinh thuc hien KH 2009 den 31-01-10_Ke hoach 2012 theo doi (giai ngan 30.6.12)" xfId="1286" xr:uid="{00000000-0005-0000-0000-000001050000}"/>
    <cellStyle name="1_NTHOC_BC cong trinh trong diem" xfId="1287" xr:uid="{00000000-0005-0000-0000-000002050000}"/>
    <cellStyle name="1_NTHOC_BC cong trinh trong diem_BC von DTPT 6 thang 2012" xfId="1288" xr:uid="{00000000-0005-0000-0000-000003050000}"/>
    <cellStyle name="1_NTHOC_BC cong trinh trong diem_Bieu du thao QD von ho tro co MT" xfId="1289" xr:uid="{00000000-0005-0000-0000-000004050000}"/>
    <cellStyle name="1_NTHOC_BC cong trinh trong diem_Ke hoach 2012 (theo doi)" xfId="1290" xr:uid="{00000000-0005-0000-0000-000005050000}"/>
    <cellStyle name="1_NTHOC_BC cong trinh trong diem_Ke hoach 2012 theo doi (giai ngan 30.6.12)" xfId="1291" xr:uid="{00000000-0005-0000-0000-000006050000}"/>
    <cellStyle name="1_NTHOC_BC von DTPT 6 thang 2012" xfId="1292" xr:uid="{00000000-0005-0000-0000-000007050000}"/>
    <cellStyle name="1_NTHOC_Bieu 01 UB(hung)" xfId="1293" xr:uid="{00000000-0005-0000-0000-000008050000}"/>
    <cellStyle name="1_NTHOC_Bieu du thao QD von ho tro co MT" xfId="1294" xr:uid="{00000000-0005-0000-0000-000009050000}"/>
    <cellStyle name="1_NTHOC_Chi tieu 5 nam" xfId="1295" xr:uid="{00000000-0005-0000-0000-00000A050000}"/>
    <cellStyle name="1_NTHOC_Chi tieu 5 nam_BC cong trinh trong diem" xfId="1296" xr:uid="{00000000-0005-0000-0000-00000B050000}"/>
    <cellStyle name="1_NTHOC_Chi tieu 5 nam_BC cong trinh trong diem_BC von DTPT 6 thang 2012" xfId="1297" xr:uid="{00000000-0005-0000-0000-00000C050000}"/>
    <cellStyle name="1_NTHOC_Chi tieu 5 nam_BC cong trinh trong diem_Bieu du thao QD von ho tro co MT" xfId="1298" xr:uid="{00000000-0005-0000-0000-00000D050000}"/>
    <cellStyle name="1_NTHOC_Chi tieu 5 nam_BC cong trinh trong diem_Ke hoach 2012 (theo doi)" xfId="1299" xr:uid="{00000000-0005-0000-0000-00000E050000}"/>
    <cellStyle name="1_NTHOC_Chi tieu 5 nam_BC cong trinh trong diem_Ke hoach 2012 theo doi (giai ngan 30.6.12)" xfId="1300" xr:uid="{00000000-0005-0000-0000-00000F050000}"/>
    <cellStyle name="1_NTHOC_Chi tieu 5 nam_BC von DTPT 6 thang 2012" xfId="1301" xr:uid="{00000000-0005-0000-0000-000010050000}"/>
    <cellStyle name="1_NTHOC_Chi tieu 5 nam_Bieu du thao QD von ho tro co MT" xfId="1302" xr:uid="{00000000-0005-0000-0000-000011050000}"/>
    <cellStyle name="1_NTHOC_Chi tieu 5 nam_Ke hoach 2012 (theo doi)" xfId="1303" xr:uid="{00000000-0005-0000-0000-000012050000}"/>
    <cellStyle name="1_NTHOC_Chi tieu 5 nam_Ke hoach 2012 theo doi (giai ngan 30.6.12)" xfId="1304" xr:uid="{00000000-0005-0000-0000-000013050000}"/>
    <cellStyle name="1_NTHOC_Chi tieu 5 nam_pvhung.skhdt 20117113152041 Danh muc cong trinh trong diem" xfId="1305" xr:uid="{00000000-0005-0000-0000-000014050000}"/>
    <cellStyle name="1_NTHOC_Chi tieu 5 nam_pvhung.skhdt 20117113152041 Danh muc cong trinh trong diem_BC von DTPT 6 thang 2012" xfId="1306" xr:uid="{00000000-0005-0000-0000-000015050000}"/>
    <cellStyle name="1_NTHOC_Chi tieu 5 nam_pvhung.skhdt 20117113152041 Danh muc cong trinh trong diem_Bieu du thao QD von ho tro co MT" xfId="1307" xr:uid="{00000000-0005-0000-0000-000016050000}"/>
    <cellStyle name="1_NTHOC_Chi tieu 5 nam_pvhung.skhdt 20117113152041 Danh muc cong trinh trong diem_Ke hoach 2012 (theo doi)" xfId="1308" xr:uid="{00000000-0005-0000-0000-000017050000}"/>
    <cellStyle name="1_NTHOC_Chi tieu 5 nam_pvhung.skhdt 20117113152041 Danh muc cong trinh trong diem_Ke hoach 2012 theo doi (giai ngan 30.6.12)" xfId="1309" xr:uid="{00000000-0005-0000-0000-000018050000}"/>
    <cellStyle name="1_NTHOC_Dang ky phan khai von ODA (gui Bo)" xfId="1310" xr:uid="{00000000-0005-0000-0000-000019050000}"/>
    <cellStyle name="1_NTHOC_Dang ky phan khai von ODA (gui Bo)_BC von DTPT 6 thang 2012" xfId="1311" xr:uid="{00000000-0005-0000-0000-00001A050000}"/>
    <cellStyle name="1_NTHOC_Dang ky phan khai von ODA (gui Bo)_Bieu du thao QD von ho tro co MT" xfId="1312" xr:uid="{00000000-0005-0000-0000-00001B050000}"/>
    <cellStyle name="1_NTHOC_Dang ky phan khai von ODA (gui Bo)_Ke hoach 2012 theo doi (giai ngan 30.6.12)" xfId="1313" xr:uid="{00000000-0005-0000-0000-00001C050000}"/>
    <cellStyle name="1_NTHOC_DK bo tri lai (chinh thuc)" xfId="1314" xr:uid="{00000000-0005-0000-0000-00001D050000}"/>
    <cellStyle name="1_NTHOC_DK bo tri lai (chinh thuc)_BC von DTPT 6 thang 2012" xfId="1315" xr:uid="{00000000-0005-0000-0000-00001E050000}"/>
    <cellStyle name="1_NTHOC_DK bo tri lai (chinh thuc)_Bieu du thao QD von ho tro co MT" xfId="1316" xr:uid="{00000000-0005-0000-0000-00001F050000}"/>
    <cellStyle name="1_NTHOC_DK bo tri lai (chinh thuc)_Ke hoach 2012 (theo doi)" xfId="1317" xr:uid="{00000000-0005-0000-0000-000020050000}"/>
    <cellStyle name="1_NTHOC_DK bo tri lai (chinh thuc)_Ke hoach 2012 theo doi (giai ngan 30.6.12)" xfId="1318" xr:uid="{00000000-0005-0000-0000-000021050000}"/>
    <cellStyle name="1_NTHOC_Ke hoach 2012 (theo doi)" xfId="1319" xr:uid="{00000000-0005-0000-0000-000022050000}"/>
    <cellStyle name="1_NTHOC_Ke hoach 2012 theo doi (giai ngan 30.6.12)" xfId="1320" xr:uid="{00000000-0005-0000-0000-000023050000}"/>
    <cellStyle name="1_NTHOC_Ke hoach nam 2013 nguon MT(theo doi) den 31-5-13" xfId="1321" xr:uid="{00000000-0005-0000-0000-000024050000}"/>
    <cellStyle name="1_NTHOC_pvhung.skhdt 20117113152041 Danh muc cong trinh trong diem" xfId="1322" xr:uid="{00000000-0005-0000-0000-000025050000}"/>
    <cellStyle name="1_NTHOC_pvhung.skhdt 20117113152041 Danh muc cong trinh trong diem_BC von DTPT 6 thang 2012" xfId="1323" xr:uid="{00000000-0005-0000-0000-000026050000}"/>
    <cellStyle name="1_NTHOC_pvhung.skhdt 20117113152041 Danh muc cong trinh trong diem_Bieu du thao QD von ho tro co MT" xfId="1324" xr:uid="{00000000-0005-0000-0000-000027050000}"/>
    <cellStyle name="1_NTHOC_pvhung.skhdt 20117113152041 Danh muc cong trinh trong diem_Ke hoach 2012 (theo doi)" xfId="1325" xr:uid="{00000000-0005-0000-0000-000028050000}"/>
    <cellStyle name="1_NTHOC_pvhung.skhdt 20117113152041 Danh muc cong trinh trong diem_Ke hoach 2012 theo doi (giai ngan 30.6.12)" xfId="1326" xr:uid="{00000000-0005-0000-0000-000029050000}"/>
    <cellStyle name="1_NTHOC_Ra soat KH 2009 (chinh thuc o nha)" xfId="1327" xr:uid="{00000000-0005-0000-0000-00002A050000}"/>
    <cellStyle name="1_NTHOC_Ra soat KH 2009 (chinh thuc o nha)_BC von DTPT 6 thang 2012" xfId="1328" xr:uid="{00000000-0005-0000-0000-00002B050000}"/>
    <cellStyle name="1_NTHOC_Ra soat KH 2009 (chinh thuc o nha)_Bieu du thao QD von ho tro co MT" xfId="1329" xr:uid="{00000000-0005-0000-0000-00002C050000}"/>
    <cellStyle name="1_NTHOC_Ra soat KH 2009 (chinh thuc o nha)_Ke hoach 2012 (theo doi)" xfId="1330" xr:uid="{00000000-0005-0000-0000-00002D050000}"/>
    <cellStyle name="1_NTHOC_Ra soat KH 2009 (chinh thuc o nha)_Ke hoach 2012 theo doi (giai ngan 30.6.12)" xfId="1331" xr:uid="{00000000-0005-0000-0000-00002E050000}"/>
    <cellStyle name="1_NTHOC_Tong hop so lieu" xfId="1332" xr:uid="{00000000-0005-0000-0000-00002F050000}"/>
    <cellStyle name="1_NTHOC_Tong hop so lieu_BC cong trinh trong diem" xfId="1333" xr:uid="{00000000-0005-0000-0000-000030050000}"/>
    <cellStyle name="1_NTHOC_Tong hop so lieu_BC cong trinh trong diem_BC von DTPT 6 thang 2012" xfId="1334" xr:uid="{00000000-0005-0000-0000-000031050000}"/>
    <cellStyle name="1_NTHOC_Tong hop so lieu_BC cong trinh trong diem_Bieu du thao QD von ho tro co MT" xfId="1335" xr:uid="{00000000-0005-0000-0000-000032050000}"/>
    <cellStyle name="1_NTHOC_Tong hop so lieu_BC cong trinh trong diem_Ke hoach 2012 (theo doi)" xfId="1336" xr:uid="{00000000-0005-0000-0000-000033050000}"/>
    <cellStyle name="1_NTHOC_Tong hop so lieu_BC cong trinh trong diem_Ke hoach 2012 theo doi (giai ngan 30.6.12)" xfId="1337" xr:uid="{00000000-0005-0000-0000-000034050000}"/>
    <cellStyle name="1_NTHOC_Tong hop so lieu_BC von DTPT 6 thang 2012" xfId="1338" xr:uid="{00000000-0005-0000-0000-000035050000}"/>
    <cellStyle name="1_NTHOC_Tong hop so lieu_Bieu du thao QD von ho tro co MT" xfId="1339" xr:uid="{00000000-0005-0000-0000-000036050000}"/>
    <cellStyle name="1_NTHOC_Tong hop so lieu_Ke hoach 2012 (theo doi)" xfId="1340" xr:uid="{00000000-0005-0000-0000-000037050000}"/>
    <cellStyle name="1_NTHOC_Tong hop so lieu_Ke hoach 2012 theo doi (giai ngan 30.6.12)" xfId="1341" xr:uid="{00000000-0005-0000-0000-000038050000}"/>
    <cellStyle name="1_NTHOC_Tong hop so lieu_pvhung.skhdt 20117113152041 Danh muc cong trinh trong diem" xfId="1342" xr:uid="{00000000-0005-0000-0000-000039050000}"/>
    <cellStyle name="1_NTHOC_Tong hop so lieu_pvhung.skhdt 20117113152041 Danh muc cong trinh trong diem_BC von DTPT 6 thang 2012" xfId="1343" xr:uid="{00000000-0005-0000-0000-00003A050000}"/>
    <cellStyle name="1_NTHOC_Tong hop so lieu_pvhung.skhdt 20117113152041 Danh muc cong trinh trong diem_Bieu du thao QD von ho tro co MT" xfId="1344" xr:uid="{00000000-0005-0000-0000-00003B050000}"/>
    <cellStyle name="1_NTHOC_Tong hop so lieu_pvhung.skhdt 20117113152041 Danh muc cong trinh trong diem_Ke hoach 2012 (theo doi)" xfId="1345" xr:uid="{00000000-0005-0000-0000-00003C050000}"/>
    <cellStyle name="1_NTHOC_Tong hop so lieu_pvhung.skhdt 20117113152041 Danh muc cong trinh trong diem_Ke hoach 2012 theo doi (giai ngan 30.6.12)" xfId="1346" xr:uid="{00000000-0005-0000-0000-00003D050000}"/>
    <cellStyle name="1_NTHOC_Tong hop theo doi von TPCP" xfId="1347" xr:uid="{00000000-0005-0000-0000-00003E050000}"/>
    <cellStyle name="1_NTHOC_Tong hop theo doi von TPCP (BC)" xfId="1348" xr:uid="{00000000-0005-0000-0000-00003F050000}"/>
    <cellStyle name="1_NTHOC_Tong hop theo doi von TPCP (BC)_BC von DTPT 6 thang 2012" xfId="1349" xr:uid="{00000000-0005-0000-0000-000040050000}"/>
    <cellStyle name="1_NTHOC_Tong hop theo doi von TPCP (BC)_Bieu du thao QD von ho tro co MT" xfId="1350" xr:uid="{00000000-0005-0000-0000-000041050000}"/>
    <cellStyle name="1_NTHOC_Tong hop theo doi von TPCP (BC)_Ke hoach 2012 (theo doi)" xfId="1351" xr:uid="{00000000-0005-0000-0000-000042050000}"/>
    <cellStyle name="1_NTHOC_Tong hop theo doi von TPCP (BC)_Ke hoach 2012 theo doi (giai ngan 30.6.12)" xfId="1352" xr:uid="{00000000-0005-0000-0000-000043050000}"/>
    <cellStyle name="1_NTHOC_Tong hop theo doi von TPCP_BC von DTPT 6 thang 2012" xfId="1353" xr:uid="{00000000-0005-0000-0000-000044050000}"/>
    <cellStyle name="1_NTHOC_Tong hop theo doi von TPCP_Bieu du thao QD von ho tro co MT" xfId="1354" xr:uid="{00000000-0005-0000-0000-000045050000}"/>
    <cellStyle name="1_NTHOC_Tong hop theo doi von TPCP_Dang ky phan khai von ODA (gui Bo)" xfId="1355" xr:uid="{00000000-0005-0000-0000-000046050000}"/>
    <cellStyle name="1_NTHOC_Tong hop theo doi von TPCP_Dang ky phan khai von ODA (gui Bo)_BC von DTPT 6 thang 2012" xfId="1356" xr:uid="{00000000-0005-0000-0000-000047050000}"/>
    <cellStyle name="1_NTHOC_Tong hop theo doi von TPCP_Dang ky phan khai von ODA (gui Bo)_Bieu du thao QD von ho tro co MT" xfId="1357" xr:uid="{00000000-0005-0000-0000-000048050000}"/>
    <cellStyle name="1_NTHOC_Tong hop theo doi von TPCP_Dang ky phan khai von ODA (gui Bo)_Ke hoach 2012 theo doi (giai ngan 30.6.12)" xfId="1358" xr:uid="{00000000-0005-0000-0000-000049050000}"/>
    <cellStyle name="1_NTHOC_Tong hop theo doi von TPCP_Ke hoach 2012 (theo doi)" xfId="1359" xr:uid="{00000000-0005-0000-0000-00004A050000}"/>
    <cellStyle name="1_NTHOC_Tong hop theo doi von TPCP_Ke hoach 2012 theo doi (giai ngan 30.6.12)" xfId="1360" xr:uid="{00000000-0005-0000-0000-00004B050000}"/>
    <cellStyle name="1_NTHOC_Worksheet in D: My Documents Ke Hoach KH cac nam Nam 2014 Bao cao ve Ke hoach nam 2014 ( Hoan chinh sau TL voi Bo KH)" xfId="1361" xr:uid="{00000000-0005-0000-0000-00004C050000}"/>
    <cellStyle name="1_pvhung.skhdt 20117113152041 Danh muc cong trinh trong diem" xfId="1362" xr:uid="{00000000-0005-0000-0000-00004D050000}"/>
    <cellStyle name="1_pvhung.skhdt 20117113152041 Danh muc cong trinh trong diem_BC von DTPT 6 thang 2012" xfId="1363" xr:uid="{00000000-0005-0000-0000-00004E050000}"/>
    <cellStyle name="1_pvhung.skhdt 20117113152041 Danh muc cong trinh trong diem_Bieu du thao QD von ho tro co MT" xfId="1364" xr:uid="{00000000-0005-0000-0000-00004F050000}"/>
    <cellStyle name="1_pvhung.skhdt 20117113152041 Danh muc cong trinh trong diem_Ke hoach 2012 (theo doi)" xfId="1365" xr:uid="{00000000-0005-0000-0000-000050050000}"/>
    <cellStyle name="1_pvhung.skhdt 20117113152041 Danh muc cong trinh trong diem_Ke hoach 2012 theo doi (giai ngan 30.6.12)" xfId="1366" xr:uid="{00000000-0005-0000-0000-000051050000}"/>
    <cellStyle name="1_Ra soat Giai ngan 2007 (dang lam)" xfId="1367" xr:uid="{00000000-0005-0000-0000-000052050000}"/>
    <cellStyle name="1_Ra soat Giai ngan 2007 (dang lam)_Bao cao tinh hinh thuc hien KH 2009 den 31-01-10" xfId="1368" xr:uid="{00000000-0005-0000-0000-000053050000}"/>
    <cellStyle name="1_Ra soat Giai ngan 2007 (dang lam)_Bao cao tinh hinh thuc hien KH 2009 den 31-01-10_BC von DTPT 6 thang 2012" xfId="1369" xr:uid="{00000000-0005-0000-0000-000054050000}"/>
    <cellStyle name="1_Ra soat Giai ngan 2007 (dang lam)_Bao cao tinh hinh thuc hien KH 2009 den 31-01-10_Bieu du thao QD von ho tro co MT" xfId="1370" xr:uid="{00000000-0005-0000-0000-000055050000}"/>
    <cellStyle name="1_Ra soat Giai ngan 2007 (dang lam)_Bao cao tinh hinh thuc hien KH 2009 den 31-01-10_Ke hoach 2012 (theo doi)" xfId="1371" xr:uid="{00000000-0005-0000-0000-000056050000}"/>
    <cellStyle name="1_Ra soat Giai ngan 2007 (dang lam)_Bao cao tinh hinh thuc hien KH 2009 den 31-01-10_Ke hoach 2012 theo doi (giai ngan 30.6.12)" xfId="1372" xr:uid="{00000000-0005-0000-0000-000057050000}"/>
    <cellStyle name="1_Ra soat Giai ngan 2007 (dang lam)_BC von DTPT 6 thang 2012" xfId="1373" xr:uid="{00000000-0005-0000-0000-000058050000}"/>
    <cellStyle name="1_Ra soat Giai ngan 2007 (dang lam)_Bieu du thao QD von ho tro co MT" xfId="1374" xr:uid="{00000000-0005-0000-0000-000059050000}"/>
    <cellStyle name="1_Ra soat Giai ngan 2007 (dang lam)_Book1" xfId="1375" xr:uid="{00000000-0005-0000-0000-00005A050000}"/>
    <cellStyle name="1_Ra soat Giai ngan 2007 (dang lam)_Book1_BC von DTPT 6 thang 2012" xfId="1376" xr:uid="{00000000-0005-0000-0000-00005B050000}"/>
    <cellStyle name="1_Ra soat Giai ngan 2007 (dang lam)_Book1_Bieu du thao QD von ho tro co MT" xfId="1377" xr:uid="{00000000-0005-0000-0000-00005C050000}"/>
    <cellStyle name="1_Ra soat Giai ngan 2007 (dang lam)_Book1_Hoan chinh KH 2012 (o nha)" xfId="1378" xr:uid="{00000000-0005-0000-0000-00005D050000}"/>
    <cellStyle name="1_Ra soat Giai ngan 2007 (dang lam)_Book1_Hoan chinh KH 2012 (o nha)_Bao cao giai ngan quy I" xfId="1379" xr:uid="{00000000-0005-0000-0000-00005E050000}"/>
    <cellStyle name="1_Ra soat Giai ngan 2007 (dang lam)_Book1_Hoan chinh KH 2012 (o nha)_BC von DTPT 6 thang 2012" xfId="1380" xr:uid="{00000000-0005-0000-0000-00005F050000}"/>
    <cellStyle name="1_Ra soat Giai ngan 2007 (dang lam)_Book1_Hoan chinh KH 2012 (o nha)_Bieu du thao QD von ho tro co MT" xfId="1381" xr:uid="{00000000-0005-0000-0000-000060050000}"/>
    <cellStyle name="1_Ra soat Giai ngan 2007 (dang lam)_Book1_Hoan chinh KH 2012 (o nha)_Ke hoach 2012 theo doi (giai ngan 30.6.12)" xfId="1382" xr:uid="{00000000-0005-0000-0000-000061050000}"/>
    <cellStyle name="1_Ra soat Giai ngan 2007 (dang lam)_Book1_Hoan chinh KH 2012 Von ho tro co MT" xfId="1383" xr:uid="{00000000-0005-0000-0000-000062050000}"/>
    <cellStyle name="1_Ra soat Giai ngan 2007 (dang lam)_Book1_Hoan chinh KH 2012 Von ho tro co MT (chi tiet)" xfId="1384" xr:uid="{00000000-0005-0000-0000-000063050000}"/>
    <cellStyle name="1_Ra soat Giai ngan 2007 (dang lam)_Book1_Hoan chinh KH 2012 Von ho tro co MT_Bao cao giai ngan quy I" xfId="1385" xr:uid="{00000000-0005-0000-0000-000064050000}"/>
    <cellStyle name="1_Ra soat Giai ngan 2007 (dang lam)_Book1_Hoan chinh KH 2012 Von ho tro co MT_BC von DTPT 6 thang 2012" xfId="1386" xr:uid="{00000000-0005-0000-0000-000065050000}"/>
    <cellStyle name="1_Ra soat Giai ngan 2007 (dang lam)_Book1_Hoan chinh KH 2012 Von ho tro co MT_Bieu du thao QD von ho tro co MT" xfId="1387" xr:uid="{00000000-0005-0000-0000-000066050000}"/>
    <cellStyle name="1_Ra soat Giai ngan 2007 (dang lam)_Book1_Hoan chinh KH 2012 Von ho tro co MT_Ke hoach 2012 theo doi (giai ngan 30.6.12)" xfId="1388" xr:uid="{00000000-0005-0000-0000-000067050000}"/>
    <cellStyle name="1_Ra soat Giai ngan 2007 (dang lam)_Book1_Ke hoach 2012 (theo doi)" xfId="1389" xr:uid="{00000000-0005-0000-0000-000068050000}"/>
    <cellStyle name="1_Ra soat Giai ngan 2007 (dang lam)_Book1_Ke hoach 2012 theo doi (giai ngan 30.6.12)" xfId="1390" xr:uid="{00000000-0005-0000-0000-000069050000}"/>
    <cellStyle name="1_Ra soat Giai ngan 2007 (dang lam)_Dang ky phan khai von ODA (gui Bo)" xfId="1391" xr:uid="{00000000-0005-0000-0000-00006A050000}"/>
    <cellStyle name="1_Ra soat Giai ngan 2007 (dang lam)_Dang ky phan khai von ODA (gui Bo)_BC von DTPT 6 thang 2012" xfId="1392" xr:uid="{00000000-0005-0000-0000-00006B050000}"/>
    <cellStyle name="1_Ra soat Giai ngan 2007 (dang lam)_Dang ky phan khai von ODA (gui Bo)_Bieu du thao QD von ho tro co MT" xfId="1393" xr:uid="{00000000-0005-0000-0000-00006C050000}"/>
    <cellStyle name="1_Ra soat Giai ngan 2007 (dang lam)_Dang ky phan khai von ODA (gui Bo)_Ke hoach 2012 theo doi (giai ngan 30.6.12)" xfId="1394" xr:uid="{00000000-0005-0000-0000-00006D050000}"/>
    <cellStyle name="1_Ra soat Giai ngan 2007 (dang lam)_Ke hoach 2012 (theo doi)" xfId="1395" xr:uid="{00000000-0005-0000-0000-00006E050000}"/>
    <cellStyle name="1_Ra soat Giai ngan 2007 (dang lam)_Ke hoach 2012 theo doi (giai ngan 30.6.12)" xfId="1396" xr:uid="{00000000-0005-0000-0000-00006F050000}"/>
    <cellStyle name="1_Ra soat Giai ngan 2007 (dang lam)_Tong hop theo doi von TPCP (BC)" xfId="1397" xr:uid="{00000000-0005-0000-0000-000070050000}"/>
    <cellStyle name="1_Ra soat Giai ngan 2007 (dang lam)_Tong hop theo doi von TPCP (BC)_BC von DTPT 6 thang 2012" xfId="1398" xr:uid="{00000000-0005-0000-0000-000071050000}"/>
    <cellStyle name="1_Ra soat Giai ngan 2007 (dang lam)_Tong hop theo doi von TPCP (BC)_Bieu du thao QD von ho tro co MT" xfId="1399" xr:uid="{00000000-0005-0000-0000-000072050000}"/>
    <cellStyle name="1_Ra soat Giai ngan 2007 (dang lam)_Tong hop theo doi von TPCP (BC)_Ke hoach 2012 (theo doi)" xfId="1400" xr:uid="{00000000-0005-0000-0000-000073050000}"/>
    <cellStyle name="1_Ra soat Giai ngan 2007 (dang lam)_Tong hop theo doi von TPCP (BC)_Ke hoach 2012 theo doi (giai ngan 30.6.12)" xfId="1401" xr:uid="{00000000-0005-0000-0000-000074050000}"/>
    <cellStyle name="1_Theo doi von TPCP (dang lam)" xfId="1402" xr:uid="{00000000-0005-0000-0000-000075050000}"/>
    <cellStyle name="1_Theo doi von TPCP (dang lam)_Bao cao tinh hinh thuc hien KH 2009 den 31-01-10" xfId="1403" xr:uid="{00000000-0005-0000-0000-000076050000}"/>
    <cellStyle name="1_Theo doi von TPCP (dang lam)_Bao cao tinh hinh thuc hien KH 2009 den 31-01-10_BC von DTPT 6 thang 2012" xfId="1404" xr:uid="{00000000-0005-0000-0000-000077050000}"/>
    <cellStyle name="1_Theo doi von TPCP (dang lam)_Bao cao tinh hinh thuc hien KH 2009 den 31-01-10_Bieu du thao QD von ho tro co MT" xfId="1405" xr:uid="{00000000-0005-0000-0000-000078050000}"/>
    <cellStyle name="1_Theo doi von TPCP (dang lam)_Bao cao tinh hinh thuc hien KH 2009 den 31-01-10_Ke hoach 2012 (theo doi)" xfId="1406" xr:uid="{00000000-0005-0000-0000-000079050000}"/>
    <cellStyle name="1_Theo doi von TPCP (dang lam)_Bao cao tinh hinh thuc hien KH 2009 den 31-01-10_Ke hoach 2012 theo doi (giai ngan 30.6.12)" xfId="1407" xr:uid="{00000000-0005-0000-0000-00007A050000}"/>
    <cellStyle name="1_Theo doi von TPCP (dang lam)_BC von DTPT 6 thang 2012" xfId="1408" xr:uid="{00000000-0005-0000-0000-00007B050000}"/>
    <cellStyle name="1_Theo doi von TPCP (dang lam)_Bieu du thao QD von ho tro co MT" xfId="1409" xr:uid="{00000000-0005-0000-0000-00007C050000}"/>
    <cellStyle name="1_Theo doi von TPCP (dang lam)_Book1" xfId="1410" xr:uid="{00000000-0005-0000-0000-00007D050000}"/>
    <cellStyle name="1_Theo doi von TPCP (dang lam)_Book1_BC von DTPT 6 thang 2012" xfId="1411" xr:uid="{00000000-0005-0000-0000-00007E050000}"/>
    <cellStyle name="1_Theo doi von TPCP (dang lam)_Book1_Bieu du thao QD von ho tro co MT" xfId="1412" xr:uid="{00000000-0005-0000-0000-00007F050000}"/>
    <cellStyle name="1_Theo doi von TPCP (dang lam)_Book1_Hoan chinh KH 2012 (o nha)" xfId="1413" xr:uid="{00000000-0005-0000-0000-000080050000}"/>
    <cellStyle name="1_Theo doi von TPCP (dang lam)_Book1_Hoan chinh KH 2012 (o nha)_Bao cao giai ngan quy I" xfId="1414" xr:uid="{00000000-0005-0000-0000-000081050000}"/>
    <cellStyle name="1_Theo doi von TPCP (dang lam)_Book1_Hoan chinh KH 2012 (o nha)_BC von DTPT 6 thang 2012" xfId="1415" xr:uid="{00000000-0005-0000-0000-000082050000}"/>
    <cellStyle name="1_Theo doi von TPCP (dang lam)_Book1_Hoan chinh KH 2012 (o nha)_Bieu du thao QD von ho tro co MT" xfId="1416" xr:uid="{00000000-0005-0000-0000-000083050000}"/>
    <cellStyle name="1_Theo doi von TPCP (dang lam)_Book1_Hoan chinh KH 2012 (o nha)_Ke hoach 2012 theo doi (giai ngan 30.6.12)" xfId="1417" xr:uid="{00000000-0005-0000-0000-000084050000}"/>
    <cellStyle name="1_Theo doi von TPCP (dang lam)_Book1_Hoan chinh KH 2012 Von ho tro co MT" xfId="1418" xr:uid="{00000000-0005-0000-0000-000085050000}"/>
    <cellStyle name="1_Theo doi von TPCP (dang lam)_Book1_Hoan chinh KH 2012 Von ho tro co MT (chi tiet)" xfId="1419" xr:uid="{00000000-0005-0000-0000-000086050000}"/>
    <cellStyle name="1_Theo doi von TPCP (dang lam)_Book1_Hoan chinh KH 2012 Von ho tro co MT_Bao cao giai ngan quy I" xfId="1420" xr:uid="{00000000-0005-0000-0000-000087050000}"/>
    <cellStyle name="1_Theo doi von TPCP (dang lam)_Book1_Hoan chinh KH 2012 Von ho tro co MT_BC von DTPT 6 thang 2012" xfId="1421" xr:uid="{00000000-0005-0000-0000-000088050000}"/>
    <cellStyle name="1_Theo doi von TPCP (dang lam)_Book1_Hoan chinh KH 2012 Von ho tro co MT_Bieu du thao QD von ho tro co MT" xfId="1422" xr:uid="{00000000-0005-0000-0000-000089050000}"/>
    <cellStyle name="1_Theo doi von TPCP (dang lam)_Book1_Hoan chinh KH 2012 Von ho tro co MT_Ke hoach 2012 theo doi (giai ngan 30.6.12)" xfId="1423" xr:uid="{00000000-0005-0000-0000-00008A050000}"/>
    <cellStyle name="1_Theo doi von TPCP (dang lam)_Book1_Ke hoach 2012 (theo doi)" xfId="1424" xr:uid="{00000000-0005-0000-0000-00008B050000}"/>
    <cellStyle name="1_Theo doi von TPCP (dang lam)_Book1_Ke hoach 2012 theo doi (giai ngan 30.6.12)" xfId="1425" xr:uid="{00000000-0005-0000-0000-00008C050000}"/>
    <cellStyle name="1_Theo doi von TPCP (dang lam)_Dang ky phan khai von ODA (gui Bo)" xfId="1426" xr:uid="{00000000-0005-0000-0000-00008D050000}"/>
    <cellStyle name="1_Theo doi von TPCP (dang lam)_Dang ky phan khai von ODA (gui Bo)_BC von DTPT 6 thang 2012" xfId="1427" xr:uid="{00000000-0005-0000-0000-00008E050000}"/>
    <cellStyle name="1_Theo doi von TPCP (dang lam)_Dang ky phan khai von ODA (gui Bo)_Bieu du thao QD von ho tro co MT" xfId="1428" xr:uid="{00000000-0005-0000-0000-00008F050000}"/>
    <cellStyle name="1_Theo doi von TPCP (dang lam)_Dang ky phan khai von ODA (gui Bo)_Ke hoach 2012 theo doi (giai ngan 30.6.12)" xfId="1429" xr:uid="{00000000-0005-0000-0000-000090050000}"/>
    <cellStyle name="1_Theo doi von TPCP (dang lam)_Ke hoach 2012 (theo doi)" xfId="1430" xr:uid="{00000000-0005-0000-0000-000091050000}"/>
    <cellStyle name="1_Theo doi von TPCP (dang lam)_Ke hoach 2012 theo doi (giai ngan 30.6.12)" xfId="1431" xr:uid="{00000000-0005-0000-0000-000092050000}"/>
    <cellStyle name="1_Theo doi von TPCP (dang lam)_Tong hop theo doi von TPCP (BC)" xfId="1432" xr:uid="{00000000-0005-0000-0000-000093050000}"/>
    <cellStyle name="1_Theo doi von TPCP (dang lam)_Tong hop theo doi von TPCP (BC)_BC von DTPT 6 thang 2012" xfId="1433" xr:uid="{00000000-0005-0000-0000-000094050000}"/>
    <cellStyle name="1_Theo doi von TPCP (dang lam)_Tong hop theo doi von TPCP (BC)_Bieu du thao QD von ho tro co MT" xfId="1434" xr:uid="{00000000-0005-0000-0000-000095050000}"/>
    <cellStyle name="1_Theo doi von TPCP (dang lam)_Tong hop theo doi von TPCP (BC)_Ke hoach 2012 (theo doi)" xfId="1435" xr:uid="{00000000-0005-0000-0000-000096050000}"/>
    <cellStyle name="1_Theo doi von TPCP (dang lam)_Tong hop theo doi von TPCP (BC)_Ke hoach 2012 theo doi (giai ngan 30.6.12)" xfId="1436" xr:uid="{00000000-0005-0000-0000-000097050000}"/>
    <cellStyle name="1_Tong hop so lieu" xfId="1437" xr:uid="{00000000-0005-0000-0000-000098050000}"/>
    <cellStyle name="1_Tong hop so lieu_BC cong trinh trong diem" xfId="1438" xr:uid="{00000000-0005-0000-0000-000099050000}"/>
    <cellStyle name="1_Tong hop so lieu_BC cong trinh trong diem_BC von DTPT 6 thang 2012" xfId="1439" xr:uid="{00000000-0005-0000-0000-00009A050000}"/>
    <cellStyle name="1_Tong hop so lieu_BC cong trinh trong diem_Bieu du thao QD von ho tro co MT" xfId="1440" xr:uid="{00000000-0005-0000-0000-00009B050000}"/>
    <cellStyle name="1_Tong hop so lieu_BC cong trinh trong diem_Ke hoach 2012 (theo doi)" xfId="1441" xr:uid="{00000000-0005-0000-0000-00009C050000}"/>
    <cellStyle name="1_Tong hop so lieu_BC cong trinh trong diem_Ke hoach 2012 theo doi (giai ngan 30.6.12)" xfId="1442" xr:uid="{00000000-0005-0000-0000-00009D050000}"/>
    <cellStyle name="1_Tong hop so lieu_BC von DTPT 6 thang 2012" xfId="1443" xr:uid="{00000000-0005-0000-0000-00009E050000}"/>
    <cellStyle name="1_Tong hop so lieu_Bieu du thao QD von ho tro co MT" xfId="1444" xr:uid="{00000000-0005-0000-0000-00009F050000}"/>
    <cellStyle name="1_Tong hop so lieu_Ke hoach 2012 (theo doi)" xfId="1445" xr:uid="{00000000-0005-0000-0000-0000A0050000}"/>
    <cellStyle name="1_Tong hop so lieu_Ke hoach 2012 theo doi (giai ngan 30.6.12)" xfId="1446" xr:uid="{00000000-0005-0000-0000-0000A1050000}"/>
    <cellStyle name="1_Tong hop so lieu_pvhung.skhdt 20117113152041 Danh muc cong trinh trong diem" xfId="1447" xr:uid="{00000000-0005-0000-0000-0000A2050000}"/>
    <cellStyle name="1_Tong hop so lieu_pvhung.skhdt 20117113152041 Danh muc cong trinh trong diem_BC von DTPT 6 thang 2012" xfId="1448" xr:uid="{00000000-0005-0000-0000-0000A3050000}"/>
    <cellStyle name="1_Tong hop so lieu_pvhung.skhdt 20117113152041 Danh muc cong trinh trong diem_Bieu du thao QD von ho tro co MT" xfId="1449" xr:uid="{00000000-0005-0000-0000-0000A4050000}"/>
    <cellStyle name="1_Tong hop so lieu_pvhung.skhdt 20117113152041 Danh muc cong trinh trong diem_Ke hoach 2012 (theo doi)" xfId="1450" xr:uid="{00000000-0005-0000-0000-0000A5050000}"/>
    <cellStyle name="1_Tong hop so lieu_pvhung.skhdt 20117113152041 Danh muc cong trinh trong diem_Ke hoach 2012 theo doi (giai ngan 30.6.12)" xfId="1451" xr:uid="{00000000-0005-0000-0000-0000A6050000}"/>
    <cellStyle name="1_Tong hop theo doi von TPCP (BC)" xfId="1452" xr:uid="{00000000-0005-0000-0000-0000A7050000}"/>
    <cellStyle name="1_Tong hop theo doi von TPCP (BC)_BC von DTPT 6 thang 2012" xfId="1453" xr:uid="{00000000-0005-0000-0000-0000A8050000}"/>
    <cellStyle name="1_Tong hop theo doi von TPCP (BC)_Bieu du thao QD von ho tro co MT" xfId="1454" xr:uid="{00000000-0005-0000-0000-0000A9050000}"/>
    <cellStyle name="1_Tong hop theo doi von TPCP (BC)_Ke hoach 2012 (theo doi)" xfId="1455" xr:uid="{00000000-0005-0000-0000-0000AA050000}"/>
    <cellStyle name="1_Tong hop theo doi von TPCP (BC)_Ke hoach 2012 theo doi (giai ngan 30.6.12)" xfId="1456" xr:uid="{00000000-0005-0000-0000-0000AB050000}"/>
    <cellStyle name="1_Tumorong" xfId="1457" xr:uid="{00000000-0005-0000-0000-0000AC050000}"/>
    <cellStyle name="1_Tumorong_BC von DTPT 6 thang 2012" xfId="1458" xr:uid="{00000000-0005-0000-0000-0000AD050000}"/>
    <cellStyle name="1_Tumorong_Bieu du thao QD von ho tro co MT" xfId="1459" xr:uid="{00000000-0005-0000-0000-0000AE050000}"/>
    <cellStyle name="1_Tumorong_Ke hoach 2012 theo doi (giai ngan 30.6.12)" xfId="1460" xr:uid="{00000000-0005-0000-0000-0000AF050000}"/>
    <cellStyle name="1_Worksheet in D: My Documents Ke Hoach KH cac nam Nam 2014 Bao cao ve Ke hoach nam 2014 ( Hoan chinh sau TL voi Bo KH)" xfId="1461" xr:uid="{00000000-0005-0000-0000-0000B0050000}"/>
    <cellStyle name="1_ÿÿÿÿÿ" xfId="1462" xr:uid="{00000000-0005-0000-0000-0000B1050000}"/>
    <cellStyle name="1_ÿÿÿÿÿ_Bao cao tinh hinh thuc hien KH 2009 den 31-01-10" xfId="1463" xr:uid="{00000000-0005-0000-0000-0000B2050000}"/>
    <cellStyle name="1_ÿÿÿÿÿ_Bao cao tinh hinh thuc hien KH 2009 den 31-01-10_BC von DTPT 6 thang 2012" xfId="1464" xr:uid="{00000000-0005-0000-0000-0000B3050000}"/>
    <cellStyle name="1_ÿÿÿÿÿ_Bao cao tinh hinh thuc hien KH 2009 den 31-01-10_Bieu du thao QD von ho tro co MT" xfId="1465" xr:uid="{00000000-0005-0000-0000-0000B4050000}"/>
    <cellStyle name="1_ÿÿÿÿÿ_Bao cao tinh hinh thuc hien KH 2009 den 31-01-10_Ke hoach 2012 (theo doi)" xfId="1466" xr:uid="{00000000-0005-0000-0000-0000B5050000}"/>
    <cellStyle name="1_ÿÿÿÿÿ_Bao cao tinh hinh thuc hien KH 2009 den 31-01-10_Ke hoach 2012 theo doi (giai ngan 30.6.12)" xfId="1467" xr:uid="{00000000-0005-0000-0000-0000B6050000}"/>
    <cellStyle name="1_ÿÿÿÿÿ_BC von DTPT 6 thang 2012" xfId="1468" xr:uid="{00000000-0005-0000-0000-0000B7050000}"/>
    <cellStyle name="1_ÿÿÿÿÿ_Bieu du thao QD von ho tro co MT" xfId="1469" xr:uid="{00000000-0005-0000-0000-0000B8050000}"/>
    <cellStyle name="1_ÿÿÿÿÿ_Book1" xfId="1470" xr:uid="{00000000-0005-0000-0000-0000B9050000}"/>
    <cellStyle name="1_ÿÿÿÿÿ_Book1_BC von DTPT 6 thang 2012" xfId="1471" xr:uid="{00000000-0005-0000-0000-0000BA050000}"/>
    <cellStyle name="1_ÿÿÿÿÿ_Book1_Bieu du thao QD von ho tro co MT" xfId="1472" xr:uid="{00000000-0005-0000-0000-0000BB050000}"/>
    <cellStyle name="1_ÿÿÿÿÿ_Book1_Hoan chinh KH 2012 (o nha)" xfId="1473" xr:uid="{00000000-0005-0000-0000-0000BC050000}"/>
    <cellStyle name="1_ÿÿÿÿÿ_Book1_Hoan chinh KH 2012 (o nha)_Bao cao giai ngan quy I" xfId="1474" xr:uid="{00000000-0005-0000-0000-0000BD050000}"/>
    <cellStyle name="1_ÿÿÿÿÿ_Book1_Hoan chinh KH 2012 (o nha)_BC von DTPT 6 thang 2012" xfId="1475" xr:uid="{00000000-0005-0000-0000-0000BE050000}"/>
    <cellStyle name="1_ÿÿÿÿÿ_Book1_Hoan chinh KH 2012 (o nha)_Bieu du thao QD von ho tro co MT" xfId="1476" xr:uid="{00000000-0005-0000-0000-0000BF050000}"/>
    <cellStyle name="1_ÿÿÿÿÿ_Book1_Hoan chinh KH 2012 (o nha)_Ke hoach 2012 theo doi (giai ngan 30.6.12)" xfId="1477" xr:uid="{00000000-0005-0000-0000-0000C0050000}"/>
    <cellStyle name="1_ÿÿÿÿÿ_Book1_Hoan chinh KH 2012 Von ho tro co MT" xfId="1478" xr:uid="{00000000-0005-0000-0000-0000C1050000}"/>
    <cellStyle name="1_ÿÿÿÿÿ_Book1_Hoan chinh KH 2012 Von ho tro co MT (chi tiet)" xfId="1479" xr:uid="{00000000-0005-0000-0000-0000C2050000}"/>
    <cellStyle name="1_ÿÿÿÿÿ_Book1_Hoan chinh KH 2012 Von ho tro co MT_Bao cao giai ngan quy I" xfId="1480" xr:uid="{00000000-0005-0000-0000-0000C3050000}"/>
    <cellStyle name="1_ÿÿÿÿÿ_Book1_Hoan chinh KH 2012 Von ho tro co MT_BC von DTPT 6 thang 2012" xfId="1481" xr:uid="{00000000-0005-0000-0000-0000C4050000}"/>
    <cellStyle name="1_ÿÿÿÿÿ_Book1_Hoan chinh KH 2012 Von ho tro co MT_Bieu du thao QD von ho tro co MT" xfId="1482" xr:uid="{00000000-0005-0000-0000-0000C5050000}"/>
    <cellStyle name="1_ÿÿÿÿÿ_Book1_Hoan chinh KH 2012 Von ho tro co MT_Ke hoach 2012 theo doi (giai ngan 30.6.12)" xfId="1483" xr:uid="{00000000-0005-0000-0000-0000C6050000}"/>
    <cellStyle name="1_ÿÿÿÿÿ_Book1_Ke hoach 2012 (theo doi)" xfId="1484" xr:uid="{00000000-0005-0000-0000-0000C7050000}"/>
    <cellStyle name="1_ÿÿÿÿÿ_Book1_Ke hoach 2012 theo doi (giai ngan 30.6.12)" xfId="1485" xr:uid="{00000000-0005-0000-0000-0000C8050000}"/>
    <cellStyle name="1_ÿÿÿÿÿ_Dang ky phan khai von ODA (gui Bo)" xfId="1486" xr:uid="{00000000-0005-0000-0000-0000C9050000}"/>
    <cellStyle name="1_ÿÿÿÿÿ_Dang ky phan khai von ODA (gui Bo)_BC von DTPT 6 thang 2012" xfId="1487" xr:uid="{00000000-0005-0000-0000-0000CA050000}"/>
    <cellStyle name="1_ÿÿÿÿÿ_Dang ky phan khai von ODA (gui Bo)_Bieu du thao QD von ho tro co MT" xfId="1488" xr:uid="{00000000-0005-0000-0000-0000CB050000}"/>
    <cellStyle name="1_ÿÿÿÿÿ_Dang ky phan khai von ODA (gui Bo)_Ke hoach 2012 theo doi (giai ngan 30.6.12)" xfId="1489" xr:uid="{00000000-0005-0000-0000-0000CC050000}"/>
    <cellStyle name="1_ÿÿÿÿÿ_Ke hoach 2012 (theo doi)" xfId="1490" xr:uid="{00000000-0005-0000-0000-0000CD050000}"/>
    <cellStyle name="1_ÿÿÿÿÿ_Ke hoach 2012 theo doi (giai ngan 30.6.12)" xfId="1491" xr:uid="{00000000-0005-0000-0000-0000CE050000}"/>
    <cellStyle name="1_ÿÿÿÿÿ_Tong hop theo doi von TPCP (BC)" xfId="1492" xr:uid="{00000000-0005-0000-0000-0000CF050000}"/>
    <cellStyle name="1_ÿÿÿÿÿ_Tong hop theo doi von TPCP (BC)_BC von DTPT 6 thang 2012" xfId="1493" xr:uid="{00000000-0005-0000-0000-0000D0050000}"/>
    <cellStyle name="1_ÿÿÿÿÿ_Tong hop theo doi von TPCP (BC)_Bieu du thao QD von ho tro co MT" xfId="1494" xr:uid="{00000000-0005-0000-0000-0000D1050000}"/>
    <cellStyle name="1_ÿÿÿÿÿ_Tong hop theo doi von TPCP (BC)_Ke hoach 2012 (theo doi)" xfId="1495" xr:uid="{00000000-0005-0000-0000-0000D2050000}"/>
    <cellStyle name="1_ÿÿÿÿÿ_Tong hop theo doi von TPCP (BC)_Ke hoach 2012 theo doi (giai ngan 30.6.12)" xfId="1496" xr:uid="{00000000-0005-0000-0000-0000D3050000}"/>
    <cellStyle name="_x0001_1¼„½(" xfId="1497" xr:uid="{00000000-0005-0000-0000-0000D4050000}"/>
    <cellStyle name="_x0001_1¼½(" xfId="1498" xr:uid="{00000000-0005-0000-0000-0000D5050000}"/>
    <cellStyle name="123" xfId="1499" xr:uid="{00000000-0005-0000-0000-0000D6050000}"/>
    <cellStyle name="15" xfId="1500" xr:uid="{00000000-0005-0000-0000-0000D7050000}"/>
    <cellStyle name="18" xfId="1501" xr:uid="{00000000-0005-0000-0000-0000D8050000}"/>
    <cellStyle name="¹éºÐÀ²_±âÅ¸" xfId="1502" xr:uid="{00000000-0005-0000-0000-0000D9050000}"/>
    <cellStyle name="2" xfId="1503" xr:uid="{00000000-0005-0000-0000-0000DA050000}"/>
    <cellStyle name="2_1 Bieu 6 thang nam 2011" xfId="1504" xr:uid="{00000000-0005-0000-0000-0000DB050000}"/>
    <cellStyle name="2_1 Bieu 6 thang nam 2011_BC von DTPT 6 thang 2012" xfId="1505" xr:uid="{00000000-0005-0000-0000-0000DC050000}"/>
    <cellStyle name="2_1 Bieu 6 thang nam 2011_Bieu du thao QD von ho tro co MT" xfId="1506" xr:uid="{00000000-0005-0000-0000-0000DD050000}"/>
    <cellStyle name="2_1 Bieu 6 thang nam 2011_Ke hoach 2012 (theo doi)" xfId="1507" xr:uid="{00000000-0005-0000-0000-0000DE050000}"/>
    <cellStyle name="2_1 Bieu 6 thang nam 2011_Ke hoach 2012 theo doi (giai ngan 30.6.12)" xfId="1508" xr:uid="{00000000-0005-0000-0000-0000DF050000}"/>
    <cellStyle name="2_Bao cao tinh hinh thuc hien KH 2009 den 31-01-10" xfId="1509" xr:uid="{00000000-0005-0000-0000-0000E0050000}"/>
    <cellStyle name="2_Bao cao tinh hinh thuc hien KH 2009 den 31-01-10_BC von DTPT 6 thang 2012" xfId="1510" xr:uid="{00000000-0005-0000-0000-0000E1050000}"/>
    <cellStyle name="2_Bao cao tinh hinh thuc hien KH 2009 den 31-01-10_Bieu du thao QD von ho tro co MT" xfId="1511" xr:uid="{00000000-0005-0000-0000-0000E2050000}"/>
    <cellStyle name="2_Bao cao tinh hinh thuc hien KH 2009 den 31-01-10_Ke hoach 2012 (theo doi)" xfId="1512" xr:uid="{00000000-0005-0000-0000-0000E3050000}"/>
    <cellStyle name="2_Bao cao tinh hinh thuc hien KH 2009 den 31-01-10_Ke hoach 2012 theo doi (giai ngan 30.6.12)" xfId="1513" xr:uid="{00000000-0005-0000-0000-0000E4050000}"/>
    <cellStyle name="2_BC cong trinh trong diem" xfId="1514" xr:uid="{00000000-0005-0000-0000-0000E5050000}"/>
    <cellStyle name="2_BC cong trinh trong diem_BC von DTPT 6 thang 2012" xfId="1515" xr:uid="{00000000-0005-0000-0000-0000E6050000}"/>
    <cellStyle name="2_BC cong trinh trong diem_Bieu du thao QD von ho tro co MT" xfId="1516" xr:uid="{00000000-0005-0000-0000-0000E7050000}"/>
    <cellStyle name="2_BC cong trinh trong diem_Ke hoach 2012 (theo doi)" xfId="1517" xr:uid="{00000000-0005-0000-0000-0000E8050000}"/>
    <cellStyle name="2_BC cong trinh trong diem_Ke hoach 2012 theo doi (giai ngan 30.6.12)" xfId="1518" xr:uid="{00000000-0005-0000-0000-0000E9050000}"/>
    <cellStyle name="2_BC von DTPT 6 thang 2012" xfId="1519" xr:uid="{00000000-0005-0000-0000-0000EA050000}"/>
    <cellStyle name="2_Bieu 01 UB(hung)" xfId="1520" xr:uid="{00000000-0005-0000-0000-0000EB050000}"/>
    <cellStyle name="2_Bieu du thao QD von ho tro co MT" xfId="1521" xr:uid="{00000000-0005-0000-0000-0000EC050000}"/>
    <cellStyle name="2_BL vu" xfId="1522" xr:uid="{00000000-0005-0000-0000-0000ED050000}"/>
    <cellStyle name="2_BL vu_Bao cao tinh hinh thuc hien KH 2009 den 31-01-10" xfId="1523" xr:uid="{00000000-0005-0000-0000-0000EE050000}"/>
    <cellStyle name="2_Book1" xfId="1524" xr:uid="{00000000-0005-0000-0000-0000EF050000}"/>
    <cellStyle name="2_Book1_1" xfId="1525" xr:uid="{00000000-0005-0000-0000-0000F0050000}"/>
    <cellStyle name="2_Book1_Bao cao tinh hinh thuc hien KH 2009 den 31-01-10" xfId="1526" xr:uid="{00000000-0005-0000-0000-0000F1050000}"/>
    <cellStyle name="2_Book1_Bao cao tinh hinh thuc hien KH 2009 den 31-01-10_BC von DTPT 6 thang 2012" xfId="1527" xr:uid="{00000000-0005-0000-0000-0000F2050000}"/>
    <cellStyle name="2_Book1_Bao cao tinh hinh thuc hien KH 2009 den 31-01-10_Bieu du thao QD von ho tro co MT" xfId="1528" xr:uid="{00000000-0005-0000-0000-0000F3050000}"/>
    <cellStyle name="2_Book1_Bao cao tinh hinh thuc hien KH 2009 den 31-01-10_Ke hoach 2012 (theo doi)" xfId="1529" xr:uid="{00000000-0005-0000-0000-0000F4050000}"/>
    <cellStyle name="2_Book1_Bao cao tinh hinh thuc hien KH 2009 den 31-01-10_Ke hoach 2012 theo doi (giai ngan 30.6.12)" xfId="1530" xr:uid="{00000000-0005-0000-0000-0000F5050000}"/>
    <cellStyle name="2_Book1_BC von DTPT 6 thang 2012" xfId="1531" xr:uid="{00000000-0005-0000-0000-0000F6050000}"/>
    <cellStyle name="2_Book1_Bieu du thao QD von ho tro co MT" xfId="1532" xr:uid="{00000000-0005-0000-0000-0000F7050000}"/>
    <cellStyle name="2_Book1_Book1" xfId="1533" xr:uid="{00000000-0005-0000-0000-0000F8050000}"/>
    <cellStyle name="2_Book1_Book1_BC von DTPT 6 thang 2012" xfId="1534" xr:uid="{00000000-0005-0000-0000-0000F9050000}"/>
    <cellStyle name="2_Book1_Book1_Bieu du thao QD von ho tro co MT" xfId="1535" xr:uid="{00000000-0005-0000-0000-0000FA050000}"/>
    <cellStyle name="2_Book1_Book1_Ke hoach 2012 (theo doi)" xfId="1536" xr:uid="{00000000-0005-0000-0000-0000FB050000}"/>
    <cellStyle name="2_Book1_Book1_Ke hoach 2012 theo doi (giai ngan 30.6.12)" xfId="1537" xr:uid="{00000000-0005-0000-0000-0000FC050000}"/>
    <cellStyle name="2_Book1_Dang ky phan khai von ODA (gui Bo)" xfId="1538" xr:uid="{00000000-0005-0000-0000-0000FD050000}"/>
    <cellStyle name="2_Book1_Dang ky phan khai von ODA (gui Bo)_BC von DTPT 6 thang 2012" xfId="1539" xr:uid="{00000000-0005-0000-0000-0000FE050000}"/>
    <cellStyle name="2_Book1_Dang ky phan khai von ODA (gui Bo)_Bieu du thao QD von ho tro co MT" xfId="1540" xr:uid="{00000000-0005-0000-0000-0000FF050000}"/>
    <cellStyle name="2_Book1_Dang ky phan khai von ODA (gui Bo)_Ke hoach 2012 theo doi (giai ngan 30.6.12)" xfId="1541" xr:uid="{00000000-0005-0000-0000-000000060000}"/>
    <cellStyle name="2_Book1_Ke hoach 2012 (theo doi)" xfId="1542" xr:uid="{00000000-0005-0000-0000-000001060000}"/>
    <cellStyle name="2_Book1_Ke hoach 2012 theo doi (giai ngan 30.6.12)" xfId="1543" xr:uid="{00000000-0005-0000-0000-000002060000}"/>
    <cellStyle name="2_Book1_Ra soat KH 2009 (chinh thuc o nha)" xfId="1544" xr:uid="{00000000-0005-0000-0000-000003060000}"/>
    <cellStyle name="2_Book1_Ra soat KH 2009 (chinh thuc o nha)_BC von DTPT 6 thang 2012" xfId="1545" xr:uid="{00000000-0005-0000-0000-000004060000}"/>
    <cellStyle name="2_Book1_Ra soat KH 2009 (chinh thuc o nha)_Bieu du thao QD von ho tro co MT" xfId="1546" xr:uid="{00000000-0005-0000-0000-000005060000}"/>
    <cellStyle name="2_Book1_Ra soat KH 2009 (chinh thuc o nha)_Ke hoach 2012 (theo doi)" xfId="1547" xr:uid="{00000000-0005-0000-0000-000006060000}"/>
    <cellStyle name="2_Book1_Ra soat KH 2009 (chinh thuc o nha)_Ke hoach 2012 theo doi (giai ngan 30.6.12)" xfId="1548" xr:uid="{00000000-0005-0000-0000-000007060000}"/>
    <cellStyle name="2_Chi tieu 5 nam" xfId="1549" xr:uid="{00000000-0005-0000-0000-000008060000}"/>
    <cellStyle name="2_Chi tieu 5 nam_BC cong trinh trong diem" xfId="1550" xr:uid="{00000000-0005-0000-0000-000009060000}"/>
    <cellStyle name="2_Chi tieu 5 nam_BC cong trinh trong diem_BC von DTPT 6 thang 2012" xfId="1551" xr:uid="{00000000-0005-0000-0000-00000A060000}"/>
    <cellStyle name="2_Chi tieu 5 nam_BC cong trinh trong diem_Bieu du thao QD von ho tro co MT" xfId="1552" xr:uid="{00000000-0005-0000-0000-00000B060000}"/>
    <cellStyle name="2_Chi tieu 5 nam_BC cong trinh trong diem_Ke hoach 2012 (theo doi)" xfId="1553" xr:uid="{00000000-0005-0000-0000-00000C060000}"/>
    <cellStyle name="2_Chi tieu 5 nam_BC cong trinh trong diem_Ke hoach 2012 theo doi (giai ngan 30.6.12)" xfId="1554" xr:uid="{00000000-0005-0000-0000-00000D060000}"/>
    <cellStyle name="2_Chi tieu 5 nam_BC von DTPT 6 thang 2012" xfId="1555" xr:uid="{00000000-0005-0000-0000-00000E060000}"/>
    <cellStyle name="2_Chi tieu 5 nam_Bieu du thao QD von ho tro co MT" xfId="1556" xr:uid="{00000000-0005-0000-0000-00000F060000}"/>
    <cellStyle name="2_Chi tieu 5 nam_Ke hoach 2012 (theo doi)" xfId="1557" xr:uid="{00000000-0005-0000-0000-000010060000}"/>
    <cellStyle name="2_Chi tieu 5 nam_Ke hoach 2012 theo doi (giai ngan 30.6.12)" xfId="1558" xr:uid="{00000000-0005-0000-0000-000011060000}"/>
    <cellStyle name="2_Chi tieu 5 nam_pvhung.skhdt 20117113152041 Danh muc cong trinh trong diem" xfId="1559" xr:uid="{00000000-0005-0000-0000-000012060000}"/>
    <cellStyle name="2_Chi tieu 5 nam_pvhung.skhdt 20117113152041 Danh muc cong trinh trong diem_BC von DTPT 6 thang 2012" xfId="1560" xr:uid="{00000000-0005-0000-0000-000013060000}"/>
    <cellStyle name="2_Chi tieu 5 nam_pvhung.skhdt 20117113152041 Danh muc cong trinh trong diem_Bieu du thao QD von ho tro co MT" xfId="1561" xr:uid="{00000000-0005-0000-0000-000014060000}"/>
    <cellStyle name="2_Chi tieu 5 nam_pvhung.skhdt 20117113152041 Danh muc cong trinh trong diem_Ke hoach 2012 (theo doi)" xfId="1562" xr:uid="{00000000-0005-0000-0000-000015060000}"/>
    <cellStyle name="2_Chi tieu 5 nam_pvhung.skhdt 20117113152041 Danh muc cong trinh trong diem_Ke hoach 2012 theo doi (giai ngan 30.6.12)" xfId="1563" xr:uid="{00000000-0005-0000-0000-000016060000}"/>
    <cellStyle name="2_Dang ky phan khai von ODA (gui Bo)" xfId="1564" xr:uid="{00000000-0005-0000-0000-000017060000}"/>
    <cellStyle name="2_Dang ky phan khai von ODA (gui Bo)_BC von DTPT 6 thang 2012" xfId="1565" xr:uid="{00000000-0005-0000-0000-000018060000}"/>
    <cellStyle name="2_Dang ky phan khai von ODA (gui Bo)_Bieu du thao QD von ho tro co MT" xfId="1566" xr:uid="{00000000-0005-0000-0000-000019060000}"/>
    <cellStyle name="2_Dang ky phan khai von ODA (gui Bo)_Ke hoach 2012 theo doi (giai ngan 30.6.12)" xfId="1567" xr:uid="{00000000-0005-0000-0000-00001A060000}"/>
    <cellStyle name="2_DK bo tri lai (chinh thuc)" xfId="1568" xr:uid="{00000000-0005-0000-0000-00001B060000}"/>
    <cellStyle name="2_DK bo tri lai (chinh thuc)_BC von DTPT 6 thang 2012" xfId="1569" xr:uid="{00000000-0005-0000-0000-00001C060000}"/>
    <cellStyle name="2_DK bo tri lai (chinh thuc)_Bieu du thao QD von ho tro co MT" xfId="1570" xr:uid="{00000000-0005-0000-0000-00001D060000}"/>
    <cellStyle name="2_DK bo tri lai (chinh thuc)_Ke hoach 2012 (theo doi)" xfId="1571" xr:uid="{00000000-0005-0000-0000-00001E060000}"/>
    <cellStyle name="2_DK bo tri lai (chinh thuc)_Ke hoach 2012 theo doi (giai ngan 30.6.12)" xfId="1572" xr:uid="{00000000-0005-0000-0000-00001F060000}"/>
    <cellStyle name="2_Dtdchinh2397" xfId="1573" xr:uid="{00000000-0005-0000-0000-000020060000}"/>
    <cellStyle name="2_Dtdchinh2397_Nhu cau von dau tu 2013-2015 (LD Vụ sua)" xfId="1574" xr:uid="{00000000-0005-0000-0000-000021060000}"/>
    <cellStyle name="2_Ke hoach 2012 (theo doi)" xfId="1575" xr:uid="{00000000-0005-0000-0000-000022060000}"/>
    <cellStyle name="2_Ke hoach 2012 theo doi (giai ngan 30.6.12)" xfId="1576" xr:uid="{00000000-0005-0000-0000-000023060000}"/>
    <cellStyle name="2_Ke hoach nam 2013 nguon MT(theo doi) den 31-5-13" xfId="1577" xr:uid="{00000000-0005-0000-0000-000024060000}"/>
    <cellStyle name="2_NTHOC" xfId="1578" xr:uid="{00000000-0005-0000-0000-000025060000}"/>
    <cellStyle name="2_NTHOC_1 Bieu 6 thang nam 2011" xfId="1579" xr:uid="{00000000-0005-0000-0000-000026060000}"/>
    <cellStyle name="2_NTHOC_1 Bieu 6 thang nam 2011_BC von DTPT 6 thang 2012" xfId="1580" xr:uid="{00000000-0005-0000-0000-000027060000}"/>
    <cellStyle name="2_NTHOC_1 Bieu 6 thang nam 2011_Bieu du thao QD von ho tro co MT" xfId="1581" xr:uid="{00000000-0005-0000-0000-000028060000}"/>
    <cellStyle name="2_NTHOC_1 Bieu 6 thang nam 2011_Ke hoach 2012 (theo doi)" xfId="1582" xr:uid="{00000000-0005-0000-0000-000029060000}"/>
    <cellStyle name="2_NTHOC_1 Bieu 6 thang nam 2011_Ke hoach 2012 theo doi (giai ngan 30.6.12)" xfId="1583" xr:uid="{00000000-0005-0000-0000-00002A060000}"/>
    <cellStyle name="2_NTHOC_Bao cao tinh hinh thuc hien KH 2009 den 31-01-10" xfId="1584" xr:uid="{00000000-0005-0000-0000-00002B060000}"/>
    <cellStyle name="2_NTHOC_Bao cao tinh hinh thuc hien KH 2009 den 31-01-10_BC von DTPT 6 thang 2012" xfId="1585" xr:uid="{00000000-0005-0000-0000-00002C060000}"/>
    <cellStyle name="2_NTHOC_Bao cao tinh hinh thuc hien KH 2009 den 31-01-10_Bieu du thao QD von ho tro co MT" xfId="1586" xr:uid="{00000000-0005-0000-0000-00002D060000}"/>
    <cellStyle name="2_NTHOC_Bao cao tinh hinh thuc hien KH 2009 den 31-01-10_Ke hoach 2012 (theo doi)" xfId="1587" xr:uid="{00000000-0005-0000-0000-00002E060000}"/>
    <cellStyle name="2_NTHOC_Bao cao tinh hinh thuc hien KH 2009 den 31-01-10_Ke hoach 2012 theo doi (giai ngan 30.6.12)" xfId="1588" xr:uid="{00000000-0005-0000-0000-00002F060000}"/>
    <cellStyle name="2_NTHOC_BC cong trinh trong diem" xfId="1589" xr:uid="{00000000-0005-0000-0000-000030060000}"/>
    <cellStyle name="2_NTHOC_BC cong trinh trong diem_BC von DTPT 6 thang 2012" xfId="1590" xr:uid="{00000000-0005-0000-0000-000031060000}"/>
    <cellStyle name="2_NTHOC_BC cong trinh trong diem_Bieu du thao QD von ho tro co MT" xfId="1591" xr:uid="{00000000-0005-0000-0000-000032060000}"/>
    <cellStyle name="2_NTHOC_BC cong trinh trong diem_Ke hoach 2012 (theo doi)" xfId="1592" xr:uid="{00000000-0005-0000-0000-000033060000}"/>
    <cellStyle name="2_NTHOC_BC cong trinh trong diem_Ke hoach 2012 theo doi (giai ngan 30.6.12)" xfId="1593" xr:uid="{00000000-0005-0000-0000-000034060000}"/>
    <cellStyle name="2_NTHOC_BC von DTPT 6 thang 2012" xfId="1594" xr:uid="{00000000-0005-0000-0000-000035060000}"/>
    <cellStyle name="2_NTHOC_Bieu 01 UB(hung)" xfId="1595" xr:uid="{00000000-0005-0000-0000-000036060000}"/>
    <cellStyle name="2_NTHOC_Bieu du thao QD von ho tro co MT" xfId="1596" xr:uid="{00000000-0005-0000-0000-000037060000}"/>
    <cellStyle name="2_NTHOC_Chi tieu 5 nam" xfId="1597" xr:uid="{00000000-0005-0000-0000-000038060000}"/>
    <cellStyle name="2_NTHOC_Chi tieu 5 nam_BC cong trinh trong diem" xfId="1598" xr:uid="{00000000-0005-0000-0000-000039060000}"/>
    <cellStyle name="2_NTHOC_Chi tieu 5 nam_BC cong trinh trong diem_BC von DTPT 6 thang 2012" xfId="1599" xr:uid="{00000000-0005-0000-0000-00003A060000}"/>
    <cellStyle name="2_NTHOC_Chi tieu 5 nam_BC cong trinh trong diem_Bieu du thao QD von ho tro co MT" xfId="1600" xr:uid="{00000000-0005-0000-0000-00003B060000}"/>
    <cellStyle name="2_NTHOC_Chi tieu 5 nam_BC cong trinh trong diem_Ke hoach 2012 (theo doi)" xfId="1601" xr:uid="{00000000-0005-0000-0000-00003C060000}"/>
    <cellStyle name="2_NTHOC_Chi tieu 5 nam_BC cong trinh trong diem_Ke hoach 2012 theo doi (giai ngan 30.6.12)" xfId="1602" xr:uid="{00000000-0005-0000-0000-00003D060000}"/>
    <cellStyle name="2_NTHOC_Chi tieu 5 nam_BC von DTPT 6 thang 2012" xfId="1603" xr:uid="{00000000-0005-0000-0000-00003E060000}"/>
    <cellStyle name="2_NTHOC_Chi tieu 5 nam_Bieu du thao QD von ho tro co MT" xfId="1604" xr:uid="{00000000-0005-0000-0000-00003F060000}"/>
    <cellStyle name="2_NTHOC_Chi tieu 5 nam_Ke hoach 2012 (theo doi)" xfId="1605" xr:uid="{00000000-0005-0000-0000-000040060000}"/>
    <cellStyle name="2_NTHOC_Chi tieu 5 nam_Ke hoach 2012 theo doi (giai ngan 30.6.12)" xfId="1606" xr:uid="{00000000-0005-0000-0000-000041060000}"/>
    <cellStyle name="2_NTHOC_Chi tieu 5 nam_pvhung.skhdt 20117113152041 Danh muc cong trinh trong diem" xfId="1607" xr:uid="{00000000-0005-0000-0000-000042060000}"/>
    <cellStyle name="2_NTHOC_Chi tieu 5 nam_pvhung.skhdt 20117113152041 Danh muc cong trinh trong diem_BC von DTPT 6 thang 2012" xfId="1608" xr:uid="{00000000-0005-0000-0000-000043060000}"/>
    <cellStyle name="2_NTHOC_Chi tieu 5 nam_pvhung.skhdt 20117113152041 Danh muc cong trinh trong diem_Bieu du thao QD von ho tro co MT" xfId="1609" xr:uid="{00000000-0005-0000-0000-000044060000}"/>
    <cellStyle name="2_NTHOC_Chi tieu 5 nam_pvhung.skhdt 20117113152041 Danh muc cong trinh trong diem_Ke hoach 2012 (theo doi)" xfId="1610" xr:uid="{00000000-0005-0000-0000-000045060000}"/>
    <cellStyle name="2_NTHOC_Chi tieu 5 nam_pvhung.skhdt 20117113152041 Danh muc cong trinh trong diem_Ke hoach 2012 theo doi (giai ngan 30.6.12)" xfId="1611" xr:uid="{00000000-0005-0000-0000-000046060000}"/>
    <cellStyle name="2_NTHOC_Dang ky phan khai von ODA (gui Bo)" xfId="1612" xr:uid="{00000000-0005-0000-0000-000047060000}"/>
    <cellStyle name="2_NTHOC_Dang ky phan khai von ODA (gui Bo)_BC von DTPT 6 thang 2012" xfId="1613" xr:uid="{00000000-0005-0000-0000-000048060000}"/>
    <cellStyle name="2_NTHOC_Dang ky phan khai von ODA (gui Bo)_Bieu du thao QD von ho tro co MT" xfId="1614" xr:uid="{00000000-0005-0000-0000-000049060000}"/>
    <cellStyle name="2_NTHOC_Dang ky phan khai von ODA (gui Bo)_Ke hoach 2012 theo doi (giai ngan 30.6.12)" xfId="1615" xr:uid="{00000000-0005-0000-0000-00004A060000}"/>
    <cellStyle name="2_NTHOC_DK bo tri lai (chinh thuc)" xfId="1616" xr:uid="{00000000-0005-0000-0000-00004B060000}"/>
    <cellStyle name="2_NTHOC_DK bo tri lai (chinh thuc)_BC von DTPT 6 thang 2012" xfId="1617" xr:uid="{00000000-0005-0000-0000-00004C060000}"/>
    <cellStyle name="2_NTHOC_DK bo tri lai (chinh thuc)_Bieu du thao QD von ho tro co MT" xfId="1618" xr:uid="{00000000-0005-0000-0000-00004D060000}"/>
    <cellStyle name="2_NTHOC_DK bo tri lai (chinh thuc)_Ke hoach 2012 (theo doi)" xfId="1619" xr:uid="{00000000-0005-0000-0000-00004E060000}"/>
    <cellStyle name="2_NTHOC_DK bo tri lai (chinh thuc)_Ke hoach 2012 theo doi (giai ngan 30.6.12)" xfId="1620" xr:uid="{00000000-0005-0000-0000-00004F060000}"/>
    <cellStyle name="2_NTHOC_Ke hoach 2012 (theo doi)" xfId="1621" xr:uid="{00000000-0005-0000-0000-000050060000}"/>
    <cellStyle name="2_NTHOC_Ke hoach 2012 theo doi (giai ngan 30.6.12)" xfId="1622" xr:uid="{00000000-0005-0000-0000-000051060000}"/>
    <cellStyle name="2_NTHOC_Ke hoach nam 2013 nguon MT(theo doi) den 31-5-13" xfId="1623" xr:uid="{00000000-0005-0000-0000-000052060000}"/>
    <cellStyle name="2_NTHOC_pvhung.skhdt 20117113152041 Danh muc cong trinh trong diem" xfId="1624" xr:uid="{00000000-0005-0000-0000-000053060000}"/>
    <cellStyle name="2_NTHOC_pvhung.skhdt 20117113152041 Danh muc cong trinh trong diem_BC von DTPT 6 thang 2012" xfId="1625" xr:uid="{00000000-0005-0000-0000-000054060000}"/>
    <cellStyle name="2_NTHOC_pvhung.skhdt 20117113152041 Danh muc cong trinh trong diem_Bieu du thao QD von ho tro co MT" xfId="1626" xr:uid="{00000000-0005-0000-0000-000055060000}"/>
    <cellStyle name="2_NTHOC_pvhung.skhdt 20117113152041 Danh muc cong trinh trong diem_Ke hoach 2012 (theo doi)" xfId="1627" xr:uid="{00000000-0005-0000-0000-000056060000}"/>
    <cellStyle name="2_NTHOC_pvhung.skhdt 20117113152041 Danh muc cong trinh trong diem_Ke hoach 2012 theo doi (giai ngan 30.6.12)" xfId="1628" xr:uid="{00000000-0005-0000-0000-000057060000}"/>
    <cellStyle name="2_NTHOC_Ra soat KH 2009 (chinh thuc o nha)" xfId="1629" xr:uid="{00000000-0005-0000-0000-000058060000}"/>
    <cellStyle name="2_NTHOC_Ra soat KH 2009 (chinh thuc o nha)_BC von DTPT 6 thang 2012" xfId="1630" xr:uid="{00000000-0005-0000-0000-000059060000}"/>
    <cellStyle name="2_NTHOC_Ra soat KH 2009 (chinh thuc o nha)_Bieu du thao QD von ho tro co MT" xfId="1631" xr:uid="{00000000-0005-0000-0000-00005A060000}"/>
    <cellStyle name="2_NTHOC_Ra soat KH 2009 (chinh thuc o nha)_Ke hoach 2012 (theo doi)" xfId="1632" xr:uid="{00000000-0005-0000-0000-00005B060000}"/>
    <cellStyle name="2_NTHOC_Ra soat KH 2009 (chinh thuc o nha)_Ke hoach 2012 theo doi (giai ngan 30.6.12)" xfId="1633" xr:uid="{00000000-0005-0000-0000-00005C060000}"/>
    <cellStyle name="2_NTHOC_Tong hop so lieu" xfId="1634" xr:uid="{00000000-0005-0000-0000-00005D060000}"/>
    <cellStyle name="2_NTHOC_Tong hop so lieu_BC cong trinh trong diem" xfId="1635" xr:uid="{00000000-0005-0000-0000-00005E060000}"/>
    <cellStyle name="2_NTHOC_Tong hop so lieu_BC cong trinh trong diem_BC von DTPT 6 thang 2012" xfId="1636" xr:uid="{00000000-0005-0000-0000-00005F060000}"/>
    <cellStyle name="2_NTHOC_Tong hop so lieu_BC cong trinh trong diem_Bieu du thao QD von ho tro co MT" xfId="1637" xr:uid="{00000000-0005-0000-0000-000060060000}"/>
    <cellStyle name="2_NTHOC_Tong hop so lieu_BC cong trinh trong diem_Ke hoach 2012 (theo doi)" xfId="1638" xr:uid="{00000000-0005-0000-0000-000061060000}"/>
    <cellStyle name="2_NTHOC_Tong hop so lieu_BC cong trinh trong diem_Ke hoach 2012 theo doi (giai ngan 30.6.12)" xfId="1639" xr:uid="{00000000-0005-0000-0000-000062060000}"/>
    <cellStyle name="2_NTHOC_Tong hop so lieu_BC von DTPT 6 thang 2012" xfId="1640" xr:uid="{00000000-0005-0000-0000-000063060000}"/>
    <cellStyle name="2_NTHOC_Tong hop so lieu_Bieu du thao QD von ho tro co MT" xfId="1641" xr:uid="{00000000-0005-0000-0000-000064060000}"/>
    <cellStyle name="2_NTHOC_Tong hop so lieu_Ke hoach 2012 (theo doi)" xfId="1642" xr:uid="{00000000-0005-0000-0000-000065060000}"/>
    <cellStyle name="2_NTHOC_Tong hop so lieu_Ke hoach 2012 theo doi (giai ngan 30.6.12)" xfId="1643" xr:uid="{00000000-0005-0000-0000-000066060000}"/>
    <cellStyle name="2_NTHOC_Tong hop so lieu_pvhung.skhdt 20117113152041 Danh muc cong trinh trong diem" xfId="1644" xr:uid="{00000000-0005-0000-0000-000067060000}"/>
    <cellStyle name="2_NTHOC_Tong hop so lieu_pvhung.skhdt 20117113152041 Danh muc cong trinh trong diem_BC von DTPT 6 thang 2012" xfId="1645" xr:uid="{00000000-0005-0000-0000-000068060000}"/>
    <cellStyle name="2_NTHOC_Tong hop so lieu_pvhung.skhdt 20117113152041 Danh muc cong trinh trong diem_Bieu du thao QD von ho tro co MT" xfId="1646" xr:uid="{00000000-0005-0000-0000-000069060000}"/>
    <cellStyle name="2_NTHOC_Tong hop so lieu_pvhung.skhdt 20117113152041 Danh muc cong trinh trong diem_Ke hoach 2012 (theo doi)" xfId="1647" xr:uid="{00000000-0005-0000-0000-00006A060000}"/>
    <cellStyle name="2_NTHOC_Tong hop so lieu_pvhung.skhdt 20117113152041 Danh muc cong trinh trong diem_Ke hoach 2012 theo doi (giai ngan 30.6.12)" xfId="1648" xr:uid="{00000000-0005-0000-0000-00006B060000}"/>
    <cellStyle name="2_NTHOC_Tong hop theo doi von TPCP" xfId="1649" xr:uid="{00000000-0005-0000-0000-00006C060000}"/>
    <cellStyle name="2_NTHOC_Tong hop theo doi von TPCP (BC)" xfId="1650" xr:uid="{00000000-0005-0000-0000-00006D060000}"/>
    <cellStyle name="2_NTHOC_Tong hop theo doi von TPCP (BC)_BC von DTPT 6 thang 2012" xfId="1651" xr:uid="{00000000-0005-0000-0000-00006E060000}"/>
    <cellStyle name="2_NTHOC_Tong hop theo doi von TPCP (BC)_Bieu du thao QD von ho tro co MT" xfId="1652" xr:uid="{00000000-0005-0000-0000-00006F060000}"/>
    <cellStyle name="2_NTHOC_Tong hop theo doi von TPCP (BC)_Ke hoach 2012 (theo doi)" xfId="1653" xr:uid="{00000000-0005-0000-0000-000070060000}"/>
    <cellStyle name="2_NTHOC_Tong hop theo doi von TPCP (BC)_Ke hoach 2012 theo doi (giai ngan 30.6.12)" xfId="1654" xr:uid="{00000000-0005-0000-0000-000071060000}"/>
    <cellStyle name="2_NTHOC_Tong hop theo doi von TPCP_BC von DTPT 6 thang 2012" xfId="1655" xr:uid="{00000000-0005-0000-0000-000072060000}"/>
    <cellStyle name="2_NTHOC_Tong hop theo doi von TPCP_Bieu du thao QD von ho tro co MT" xfId="1656" xr:uid="{00000000-0005-0000-0000-000073060000}"/>
    <cellStyle name="2_NTHOC_Tong hop theo doi von TPCP_Dang ky phan khai von ODA (gui Bo)" xfId="1657" xr:uid="{00000000-0005-0000-0000-000074060000}"/>
    <cellStyle name="2_NTHOC_Tong hop theo doi von TPCP_Dang ky phan khai von ODA (gui Bo)_BC von DTPT 6 thang 2012" xfId="1658" xr:uid="{00000000-0005-0000-0000-000075060000}"/>
    <cellStyle name="2_NTHOC_Tong hop theo doi von TPCP_Dang ky phan khai von ODA (gui Bo)_Bieu du thao QD von ho tro co MT" xfId="1659" xr:uid="{00000000-0005-0000-0000-000076060000}"/>
    <cellStyle name="2_NTHOC_Tong hop theo doi von TPCP_Dang ky phan khai von ODA (gui Bo)_Ke hoach 2012 theo doi (giai ngan 30.6.12)" xfId="1660" xr:uid="{00000000-0005-0000-0000-000077060000}"/>
    <cellStyle name="2_NTHOC_Tong hop theo doi von TPCP_Ke hoach 2012 (theo doi)" xfId="1661" xr:uid="{00000000-0005-0000-0000-000078060000}"/>
    <cellStyle name="2_NTHOC_Tong hop theo doi von TPCP_Ke hoach 2012 theo doi (giai ngan 30.6.12)" xfId="1662" xr:uid="{00000000-0005-0000-0000-000079060000}"/>
    <cellStyle name="2_NTHOC_Worksheet in D: My Documents Ke Hoach KH cac nam Nam 2014 Bao cao ve Ke hoach nam 2014 ( Hoan chinh sau TL voi Bo KH)" xfId="1663" xr:uid="{00000000-0005-0000-0000-00007A060000}"/>
    <cellStyle name="2_pvhung.skhdt 20117113152041 Danh muc cong trinh trong diem" xfId="1664" xr:uid="{00000000-0005-0000-0000-00007B060000}"/>
    <cellStyle name="2_pvhung.skhdt 20117113152041 Danh muc cong trinh trong diem_BC von DTPT 6 thang 2012" xfId="1665" xr:uid="{00000000-0005-0000-0000-00007C060000}"/>
    <cellStyle name="2_pvhung.skhdt 20117113152041 Danh muc cong trinh trong diem_Bieu du thao QD von ho tro co MT" xfId="1666" xr:uid="{00000000-0005-0000-0000-00007D060000}"/>
    <cellStyle name="2_pvhung.skhdt 20117113152041 Danh muc cong trinh trong diem_Ke hoach 2012 (theo doi)" xfId="1667" xr:uid="{00000000-0005-0000-0000-00007E060000}"/>
    <cellStyle name="2_pvhung.skhdt 20117113152041 Danh muc cong trinh trong diem_Ke hoach 2012 theo doi (giai ngan 30.6.12)" xfId="1668" xr:uid="{00000000-0005-0000-0000-00007F060000}"/>
    <cellStyle name="2_Ra soat KH 2008 (chinh thuc)" xfId="1669" xr:uid="{00000000-0005-0000-0000-000080060000}"/>
    <cellStyle name="2_Ra soat KH 2009 (chinh thuc o nha)" xfId="1670" xr:uid="{00000000-0005-0000-0000-000081060000}"/>
    <cellStyle name="2_Ra soat KH 2009 (chinh thuc o nha)_BC von DTPT 6 thang 2012" xfId="1671" xr:uid="{00000000-0005-0000-0000-000082060000}"/>
    <cellStyle name="2_Ra soat KH 2009 (chinh thuc o nha)_Bieu du thao QD von ho tro co MT" xfId="1672" xr:uid="{00000000-0005-0000-0000-000083060000}"/>
    <cellStyle name="2_Ra soat KH 2009 (chinh thuc o nha)_Ke hoach 2012 (theo doi)" xfId="1673" xr:uid="{00000000-0005-0000-0000-000084060000}"/>
    <cellStyle name="2_Ra soat KH 2009 (chinh thuc o nha)_Ke hoach 2012 theo doi (giai ngan 30.6.12)" xfId="1674" xr:uid="{00000000-0005-0000-0000-000085060000}"/>
    <cellStyle name="2_Tong hop so lieu" xfId="1675" xr:uid="{00000000-0005-0000-0000-000086060000}"/>
    <cellStyle name="2_Tong hop so lieu_BC cong trinh trong diem" xfId="1676" xr:uid="{00000000-0005-0000-0000-000087060000}"/>
    <cellStyle name="2_Tong hop so lieu_BC cong trinh trong diem_BC von DTPT 6 thang 2012" xfId="1677" xr:uid="{00000000-0005-0000-0000-000088060000}"/>
    <cellStyle name="2_Tong hop so lieu_BC cong trinh trong diem_Bieu du thao QD von ho tro co MT" xfId="1678" xr:uid="{00000000-0005-0000-0000-000089060000}"/>
    <cellStyle name="2_Tong hop so lieu_BC cong trinh trong diem_Ke hoach 2012 (theo doi)" xfId="1679" xr:uid="{00000000-0005-0000-0000-00008A060000}"/>
    <cellStyle name="2_Tong hop so lieu_BC cong trinh trong diem_Ke hoach 2012 theo doi (giai ngan 30.6.12)" xfId="1680" xr:uid="{00000000-0005-0000-0000-00008B060000}"/>
    <cellStyle name="2_Tong hop so lieu_BC von DTPT 6 thang 2012" xfId="1681" xr:uid="{00000000-0005-0000-0000-00008C060000}"/>
    <cellStyle name="2_Tong hop so lieu_Bieu du thao QD von ho tro co MT" xfId="1682" xr:uid="{00000000-0005-0000-0000-00008D060000}"/>
    <cellStyle name="2_Tong hop so lieu_Ke hoach 2012 (theo doi)" xfId="1683" xr:uid="{00000000-0005-0000-0000-00008E060000}"/>
    <cellStyle name="2_Tong hop so lieu_Ke hoach 2012 theo doi (giai ngan 30.6.12)" xfId="1684" xr:uid="{00000000-0005-0000-0000-00008F060000}"/>
    <cellStyle name="2_Tong hop so lieu_pvhung.skhdt 20117113152041 Danh muc cong trinh trong diem" xfId="1685" xr:uid="{00000000-0005-0000-0000-000090060000}"/>
    <cellStyle name="2_Tong hop so lieu_pvhung.skhdt 20117113152041 Danh muc cong trinh trong diem_BC von DTPT 6 thang 2012" xfId="1686" xr:uid="{00000000-0005-0000-0000-000091060000}"/>
    <cellStyle name="2_Tong hop so lieu_pvhung.skhdt 20117113152041 Danh muc cong trinh trong diem_Bieu du thao QD von ho tro co MT" xfId="1687" xr:uid="{00000000-0005-0000-0000-000092060000}"/>
    <cellStyle name="2_Tong hop so lieu_pvhung.skhdt 20117113152041 Danh muc cong trinh trong diem_Ke hoach 2012 (theo doi)" xfId="1688" xr:uid="{00000000-0005-0000-0000-000093060000}"/>
    <cellStyle name="2_Tong hop so lieu_pvhung.skhdt 20117113152041 Danh muc cong trinh trong diem_Ke hoach 2012 theo doi (giai ngan 30.6.12)" xfId="1689" xr:uid="{00000000-0005-0000-0000-000094060000}"/>
    <cellStyle name="2_Tong hop theo doi von TPCP" xfId="1690" xr:uid="{00000000-0005-0000-0000-000095060000}"/>
    <cellStyle name="2_Tong hop theo doi von TPCP (BC)" xfId="1691" xr:uid="{00000000-0005-0000-0000-000096060000}"/>
    <cellStyle name="2_Tong hop theo doi von TPCP (BC)_BC von DTPT 6 thang 2012" xfId="1692" xr:uid="{00000000-0005-0000-0000-000097060000}"/>
    <cellStyle name="2_Tong hop theo doi von TPCP (BC)_Bieu du thao QD von ho tro co MT" xfId="1693" xr:uid="{00000000-0005-0000-0000-000098060000}"/>
    <cellStyle name="2_Tong hop theo doi von TPCP (BC)_Ke hoach 2012 (theo doi)" xfId="1694" xr:uid="{00000000-0005-0000-0000-000099060000}"/>
    <cellStyle name="2_Tong hop theo doi von TPCP (BC)_Ke hoach 2012 theo doi (giai ngan 30.6.12)" xfId="1695" xr:uid="{00000000-0005-0000-0000-00009A060000}"/>
    <cellStyle name="2_Tong hop theo doi von TPCP_BC von DTPT 6 thang 2012" xfId="1696" xr:uid="{00000000-0005-0000-0000-00009B060000}"/>
    <cellStyle name="2_Tong hop theo doi von TPCP_Bieu du thao QD von ho tro co MT" xfId="1697" xr:uid="{00000000-0005-0000-0000-00009C060000}"/>
    <cellStyle name="2_Tong hop theo doi von TPCP_Dang ky phan khai von ODA (gui Bo)" xfId="1698" xr:uid="{00000000-0005-0000-0000-00009D060000}"/>
    <cellStyle name="2_Tong hop theo doi von TPCP_Dang ky phan khai von ODA (gui Bo)_BC von DTPT 6 thang 2012" xfId="1699" xr:uid="{00000000-0005-0000-0000-00009E060000}"/>
    <cellStyle name="2_Tong hop theo doi von TPCP_Dang ky phan khai von ODA (gui Bo)_Bieu du thao QD von ho tro co MT" xfId="1700" xr:uid="{00000000-0005-0000-0000-00009F060000}"/>
    <cellStyle name="2_Tong hop theo doi von TPCP_Dang ky phan khai von ODA (gui Bo)_Ke hoach 2012 theo doi (giai ngan 30.6.12)" xfId="1701" xr:uid="{00000000-0005-0000-0000-0000A0060000}"/>
    <cellStyle name="2_Tong hop theo doi von TPCP_Ke hoach 2012 (theo doi)" xfId="1702" xr:uid="{00000000-0005-0000-0000-0000A1060000}"/>
    <cellStyle name="2_Tong hop theo doi von TPCP_Ke hoach 2012 theo doi (giai ngan 30.6.12)" xfId="1703" xr:uid="{00000000-0005-0000-0000-0000A2060000}"/>
    <cellStyle name="2_Tumorong" xfId="1704" xr:uid="{00000000-0005-0000-0000-0000A3060000}"/>
    <cellStyle name="2_Worksheet in D: My Documents Ke Hoach KH cac nam Nam 2014 Bao cao ve Ke hoach nam 2014 ( Hoan chinh sau TL voi Bo KH)" xfId="1705" xr:uid="{00000000-0005-0000-0000-0000A4060000}"/>
    <cellStyle name="20% - Accent1 2" xfId="1706" xr:uid="{00000000-0005-0000-0000-0000A5060000}"/>
    <cellStyle name="20% - Accent2 2" xfId="1707" xr:uid="{00000000-0005-0000-0000-0000A6060000}"/>
    <cellStyle name="20% - Accent3 2" xfId="1708" xr:uid="{00000000-0005-0000-0000-0000A7060000}"/>
    <cellStyle name="20% - Accent4 2" xfId="1709" xr:uid="{00000000-0005-0000-0000-0000A8060000}"/>
    <cellStyle name="20% - Accent5 2" xfId="1710" xr:uid="{00000000-0005-0000-0000-0000A9060000}"/>
    <cellStyle name="20% - Accent6 2" xfId="1711" xr:uid="{00000000-0005-0000-0000-0000AA060000}"/>
    <cellStyle name="-2001" xfId="1712" xr:uid="{00000000-0005-0000-0000-0000AB060000}"/>
    <cellStyle name="-2001?_x000c_Normal_AD_x000b_Normal_Adot?_x000d_Normal_ADAdot?_x000d_Normal_ADOT~1ⓨ␐_x000b_?ÿ?_x0012_?ÿ?adot" xfId="1713" xr:uid="{00000000-0005-0000-0000-0000AC060000}"/>
    <cellStyle name="3" xfId="1714" xr:uid="{00000000-0005-0000-0000-0000AD060000}"/>
    <cellStyle name="3_Bao cao tinh hinh thuc hien KH 2009 den 31-01-10" xfId="1715" xr:uid="{00000000-0005-0000-0000-0000AE060000}"/>
    <cellStyle name="3_Book1" xfId="1716" xr:uid="{00000000-0005-0000-0000-0000AF060000}"/>
    <cellStyle name="3_Book1_1" xfId="1717" xr:uid="{00000000-0005-0000-0000-0000B0060000}"/>
    <cellStyle name="3_Dtdchinh2397" xfId="1718" xr:uid="{00000000-0005-0000-0000-0000B1060000}"/>
    <cellStyle name="3_Dtdchinh2397_Nhu cau von dau tu 2013-2015 (LD Vụ sua)" xfId="1719" xr:uid="{00000000-0005-0000-0000-0000B2060000}"/>
    <cellStyle name="3_Tumorong" xfId="1720" xr:uid="{00000000-0005-0000-0000-0000B3060000}"/>
    <cellStyle name="3_ÿÿÿÿÿ" xfId="1721" xr:uid="{00000000-0005-0000-0000-0000B4060000}"/>
    <cellStyle name="4" xfId="1722" xr:uid="{00000000-0005-0000-0000-0000B5060000}"/>
    <cellStyle name="4_Book1" xfId="1723" xr:uid="{00000000-0005-0000-0000-0000B6060000}"/>
    <cellStyle name="4_Dtdchinh2397" xfId="1724" xr:uid="{00000000-0005-0000-0000-0000B7060000}"/>
    <cellStyle name="4_Dtdchinh2397_Nhu cau von dau tu 2013-2015 (LD Vụ sua)" xfId="1725" xr:uid="{00000000-0005-0000-0000-0000B8060000}"/>
    <cellStyle name="40% - Accent1 2" xfId="1726" xr:uid="{00000000-0005-0000-0000-0000B9060000}"/>
    <cellStyle name="40% - Accent2 2" xfId="1727" xr:uid="{00000000-0005-0000-0000-0000BA060000}"/>
    <cellStyle name="40% - Accent3 2" xfId="1728" xr:uid="{00000000-0005-0000-0000-0000BB060000}"/>
    <cellStyle name="40% - Accent4 2" xfId="1729" xr:uid="{00000000-0005-0000-0000-0000BC060000}"/>
    <cellStyle name="40% - Accent5 2" xfId="1730" xr:uid="{00000000-0005-0000-0000-0000BD060000}"/>
    <cellStyle name="40% - Accent6 2" xfId="1731" xr:uid="{00000000-0005-0000-0000-0000BE060000}"/>
    <cellStyle name="52" xfId="1732" xr:uid="{00000000-0005-0000-0000-0000BF060000}"/>
    <cellStyle name="6" xfId="1733" xr:uid="{00000000-0005-0000-0000-0000C0060000}"/>
    <cellStyle name="6???_x0002_¯ög6hÅ‡6???_x0002_¹?ß_x0008_,Ñ‡6???_x0002_…#×&gt;Ò ‡6???_x0002_é_x0007_ß_x0008__x001c__x000b__x001e_?????_x000a_?_x0001_???????_x0014_?_x0001_???????_x001e_?fB_x000f_c????_x0018_I¿_x0008_v_x0010_‡6Ö_x0002_Ÿ6????ía??_x0012_c??????????????_x0001_?????????_x0001_?_x0001_?_x0001_?" xfId="1734" xr:uid="{00000000-0005-0000-0000-0000C1060000}"/>
    <cellStyle name="6???_x0002_¯ög6hÅ‡6???_x0002_¹?ß_x0008_,Ñ‡6???_x0002_…#×&gt;Ò ‡6???_x0002_é_x0007_ß_x0008__x001c__x000b__x001e_?????_x000a_?_x0001_???????_x0014_?_x0001_???????_x001e_?fB_x000f_c????_x0018_I¿_x0008_v_x0010_‡6Ö_x0002_Ÿ6????_x0015_l??Õm??????????????_x0001_?????????_x0001_?_x0001_?_x0001_?" xfId="1735" xr:uid="{00000000-0005-0000-0000-0000C2060000}"/>
    <cellStyle name="6_Nhu cau von dau tu 2013-2015 (LD Vụ sua)" xfId="1736" xr:uid="{00000000-0005-0000-0000-0000C3060000}"/>
    <cellStyle name="6_Phu luc 5 - TH nhu cau cua BNN" xfId="1737" xr:uid="{00000000-0005-0000-0000-0000C4060000}"/>
    <cellStyle name="9" xfId="1738" xr:uid="{00000000-0005-0000-0000-0000C5060000}"/>
    <cellStyle name="9?b_x000f_Normal_5HUYIC~1?_x0011_Normal_903DK-2001?_x000c_Normal_AD_x000b_No" xfId="1739" xr:uid="{00000000-0005-0000-0000-0000C6060000}"/>
    <cellStyle name="9_Nhu cau von dau tu 2013-2015 (LD Vụ sua)" xfId="1740" xr:uid="{00000000-0005-0000-0000-0000C7060000}"/>
    <cellStyle name="_x0001_Å»_x001e_´ " xfId="1741" xr:uid="{00000000-0005-0000-0000-0000C8060000}"/>
    <cellStyle name="_x0001_Å»_x001e_´ ?[?0?.?0?0?]?_?P?R?O?" xfId="1742" xr:uid="{00000000-0005-0000-0000-0000C9060000}"/>
    <cellStyle name="_x0001_Å»_x001e_´_?P?R?O?D?U?C?T" xfId="1743" xr:uid="{00000000-0005-0000-0000-0000CA060000}"/>
    <cellStyle name="ÅëÈ­ [0]_¿ì¹°Åë" xfId="1744" xr:uid="{00000000-0005-0000-0000-0000CB060000}"/>
    <cellStyle name="AeE­ [0]_INQUIRY ¿?¾÷AßAø " xfId="1745" xr:uid="{00000000-0005-0000-0000-0000CC060000}"/>
    <cellStyle name="ÅëÈ­ [0]_L601CPT" xfId="1746" xr:uid="{00000000-0005-0000-0000-0000CD060000}"/>
    <cellStyle name="ÅëÈ­_¿ì¹°Åë" xfId="1747" xr:uid="{00000000-0005-0000-0000-0000CE060000}"/>
    <cellStyle name="AeE­_INQUIRY ¿?¾÷AßAø " xfId="1748" xr:uid="{00000000-0005-0000-0000-0000CF060000}"/>
    <cellStyle name="ÅëÈ­_L601CPT" xfId="1749" xr:uid="{00000000-0005-0000-0000-0000D0060000}"/>
    <cellStyle name="args.style" xfId="1750" xr:uid="{00000000-0005-0000-0000-0000D1060000}"/>
    <cellStyle name="ÄÞ¸¶ [0]_¿ì¹°Åë" xfId="1751" xr:uid="{00000000-0005-0000-0000-0000D2060000}"/>
    <cellStyle name="AÞ¸¶ [0]_INQUIRY ¿?¾÷AßAø " xfId="1752" xr:uid="{00000000-0005-0000-0000-0000D3060000}"/>
    <cellStyle name="ÄÞ¸¶ [0]_L601CPT" xfId="1753" xr:uid="{00000000-0005-0000-0000-0000D4060000}"/>
    <cellStyle name="ÄÞ¸¶_¿ì¹°Åë" xfId="1754" xr:uid="{00000000-0005-0000-0000-0000D5060000}"/>
    <cellStyle name="AÞ¸¶_INQUIRY ¿?¾÷AßAø " xfId="1755" xr:uid="{00000000-0005-0000-0000-0000D6060000}"/>
    <cellStyle name="ÄÞ¸¶_L601CPT" xfId="1756" xr:uid="{00000000-0005-0000-0000-0000D7060000}"/>
    <cellStyle name="AutoFormat Options" xfId="1757" xr:uid="{00000000-0005-0000-0000-0000D8060000}"/>
    <cellStyle name="AutoFormat-Optionen" xfId="1758" xr:uid="{00000000-0005-0000-0000-0000D9060000}"/>
    <cellStyle name="AutoFormat-Optionen 2" xfId="1759" xr:uid="{00000000-0005-0000-0000-0000DA060000}"/>
    <cellStyle name="AutoFormat-Optionen 2 2" xfId="1760" xr:uid="{00000000-0005-0000-0000-0000DB060000}"/>
    <cellStyle name="AutoFormat-Optionen 3" xfId="1761" xr:uid="{00000000-0005-0000-0000-0000DC060000}"/>
    <cellStyle name="AutoFormat-Optionen 4" xfId="1762" xr:uid="{00000000-0005-0000-0000-0000DD060000}"/>
    <cellStyle name="AutoFormat-Optionen 5" xfId="1763" xr:uid="{00000000-0005-0000-0000-0000DE060000}"/>
    <cellStyle name="AutoFormat-Optionen_báo cáo nợ đọng Sở KHĐT" xfId="1764" xr:uid="{00000000-0005-0000-0000-0000DF060000}"/>
    <cellStyle name="Bình Thường_Cat phay" xfId="1765" xr:uid="{00000000-0005-0000-0000-0000E0060000}"/>
    <cellStyle name="Body" xfId="1766" xr:uid="{00000000-0005-0000-0000-0000E1060000}"/>
    <cellStyle name="C?AØ_¿?¾÷CoE² " xfId="1767" xr:uid="{00000000-0005-0000-0000-0000E2060000}"/>
    <cellStyle name="C~1" xfId="1768" xr:uid="{00000000-0005-0000-0000-0000E3060000}"/>
    <cellStyle name="C~1?_x0011_Normal_903DK-2001?_x000c_Normal_AD_x000b_Normal_Adot?_x000d_Normal_ADAdot?_x000d_Normal_" xfId="1769" xr:uid="{00000000-0005-0000-0000-0000E4060000}"/>
    <cellStyle name="C~1_Nhu cau von dau tu 2013-2015 (LD Vụ sua)" xfId="1770" xr:uid="{00000000-0005-0000-0000-0000E5060000}"/>
    <cellStyle name="Ç¥ÁØ_#2(M17)_1" xfId="1771" xr:uid="{00000000-0005-0000-0000-0000E6060000}"/>
    <cellStyle name="C￥AØ_¿μ¾÷CoE² " xfId="1772" xr:uid="{00000000-0005-0000-0000-0000E7060000}"/>
    <cellStyle name="Ç¥ÁØ_±¸¹Ì´ëÃ¥" xfId="1773" xr:uid="{00000000-0005-0000-0000-0000E8060000}"/>
    <cellStyle name="C￥AØ_≫c¾÷ºIº° AN°e " xfId="1774" xr:uid="{00000000-0005-0000-0000-0000E9060000}"/>
    <cellStyle name="Ç¥ÁØ_PO0862_bldg_BQ" xfId="1775" xr:uid="{00000000-0005-0000-0000-0000EA060000}"/>
    <cellStyle name="Calc Currency (0)" xfId="1776" xr:uid="{00000000-0005-0000-0000-0000EB060000}"/>
    <cellStyle name="Calc Currency (2)" xfId="1777" xr:uid="{00000000-0005-0000-0000-0000EC060000}"/>
    <cellStyle name="Calc Percent (0)" xfId="1778" xr:uid="{00000000-0005-0000-0000-0000ED060000}"/>
    <cellStyle name="Calc Percent (1)" xfId="1779" xr:uid="{00000000-0005-0000-0000-0000EE060000}"/>
    <cellStyle name="Calc Percent (2)" xfId="1780" xr:uid="{00000000-0005-0000-0000-0000EF060000}"/>
    <cellStyle name="Calc Units (0)" xfId="1781" xr:uid="{00000000-0005-0000-0000-0000F0060000}"/>
    <cellStyle name="Calc Units (1)" xfId="1782" xr:uid="{00000000-0005-0000-0000-0000F1060000}"/>
    <cellStyle name="Calc Units (2)" xfId="1783" xr:uid="{00000000-0005-0000-0000-0000F2060000}"/>
    <cellStyle name="category" xfId="1784" xr:uid="{00000000-0005-0000-0000-0000F3060000}"/>
    <cellStyle name="CC1" xfId="1785" xr:uid="{00000000-0005-0000-0000-0000F4060000}"/>
    <cellStyle name="CC2" xfId="1786" xr:uid="{00000000-0005-0000-0000-0000F5060000}"/>
    <cellStyle name="Centered Heading" xfId="1787" xr:uid="{00000000-0005-0000-0000-0000F6060000}"/>
    <cellStyle name="Cerrency_Sheet2_XANGDAU" xfId="1788" xr:uid="{00000000-0005-0000-0000-0000F7060000}"/>
    <cellStyle name="chchuyen" xfId="1789" xr:uid="{00000000-0005-0000-0000-0000F8060000}"/>
    <cellStyle name="CHUONG" xfId="1790" xr:uid="{00000000-0005-0000-0000-0000F9060000}"/>
    <cellStyle name="Column_Title" xfId="1791" xr:uid="{00000000-0005-0000-0000-0000FA060000}"/>
    <cellStyle name="Comma" xfId="2829" builtinId="3"/>
    <cellStyle name="Comma  - Style1" xfId="1792" xr:uid="{00000000-0005-0000-0000-0000FC060000}"/>
    <cellStyle name="Comma  - Style2" xfId="1793" xr:uid="{00000000-0005-0000-0000-0000FD060000}"/>
    <cellStyle name="Comma  - Style3" xfId="1794" xr:uid="{00000000-0005-0000-0000-0000FE060000}"/>
    <cellStyle name="Comma  - Style4" xfId="1795" xr:uid="{00000000-0005-0000-0000-0000FF060000}"/>
    <cellStyle name="Comma  - Style5" xfId="1796" xr:uid="{00000000-0005-0000-0000-000000070000}"/>
    <cellStyle name="Comma  - Style6" xfId="1797" xr:uid="{00000000-0005-0000-0000-000001070000}"/>
    <cellStyle name="Comma  - Style7" xfId="1798" xr:uid="{00000000-0005-0000-0000-000002070000}"/>
    <cellStyle name="Comma  - Style8" xfId="1799" xr:uid="{00000000-0005-0000-0000-000003070000}"/>
    <cellStyle name="Comma %" xfId="1800" xr:uid="{00000000-0005-0000-0000-000004070000}"/>
    <cellStyle name="Comma [0] 2" xfId="1801" xr:uid="{00000000-0005-0000-0000-000005070000}"/>
    <cellStyle name="Comma [0] 2 10" xfId="1802" xr:uid="{00000000-0005-0000-0000-000006070000}"/>
    <cellStyle name="Comma [0] 3" xfId="1803" xr:uid="{00000000-0005-0000-0000-000007070000}"/>
    <cellStyle name="Comma [0] 3 2" xfId="1804" xr:uid="{00000000-0005-0000-0000-000008070000}"/>
    <cellStyle name="Comma [0] 4" xfId="1805" xr:uid="{00000000-0005-0000-0000-000009070000}"/>
    <cellStyle name="Comma [0] 5" xfId="1806" xr:uid="{00000000-0005-0000-0000-00000A070000}"/>
    <cellStyle name="Comma [0] 6" xfId="1807" xr:uid="{00000000-0005-0000-0000-00000B070000}"/>
    <cellStyle name="Comma [0] 6 2" xfId="1808" xr:uid="{00000000-0005-0000-0000-00000C070000}"/>
    <cellStyle name="Comma [0] 7" xfId="1809" xr:uid="{00000000-0005-0000-0000-00000D070000}"/>
    <cellStyle name="Comma [00]" xfId="1810" xr:uid="{00000000-0005-0000-0000-00000E070000}"/>
    <cellStyle name="Comma 0.0" xfId="1811" xr:uid="{00000000-0005-0000-0000-00000F070000}"/>
    <cellStyle name="Comma 0.0%" xfId="1812" xr:uid="{00000000-0005-0000-0000-000010070000}"/>
    <cellStyle name="Comma 0.00" xfId="1813" xr:uid="{00000000-0005-0000-0000-000011070000}"/>
    <cellStyle name="Comma 0.00%" xfId="1814" xr:uid="{00000000-0005-0000-0000-000012070000}"/>
    <cellStyle name="Comma 0.000" xfId="1815" xr:uid="{00000000-0005-0000-0000-000013070000}"/>
    <cellStyle name="Comma 0.000%" xfId="1816" xr:uid="{00000000-0005-0000-0000-000014070000}"/>
    <cellStyle name="Comma 10" xfId="1817" xr:uid="{00000000-0005-0000-0000-000015070000}"/>
    <cellStyle name="Comma 10 10" xfId="1818" xr:uid="{00000000-0005-0000-0000-000016070000}"/>
    <cellStyle name="Comma 10 10 2" xfId="1819" xr:uid="{00000000-0005-0000-0000-000017070000}"/>
    <cellStyle name="Comma 10 10 2 2" xfId="1820" xr:uid="{00000000-0005-0000-0000-000018070000}"/>
    <cellStyle name="Comma 10 10 3" xfId="1821" xr:uid="{00000000-0005-0000-0000-000019070000}"/>
    <cellStyle name="Comma 10 2" xfId="1822" xr:uid="{00000000-0005-0000-0000-00001A070000}"/>
    <cellStyle name="Comma 10 2 2" xfId="1823" xr:uid="{00000000-0005-0000-0000-00001B070000}"/>
    <cellStyle name="Comma 10 3" xfId="1824" xr:uid="{00000000-0005-0000-0000-00001C070000}"/>
    <cellStyle name="Comma 10 3 2 2_08-01-2014- BiÓu 6 - ODA - Phßng KT§N -mxt" xfId="1825" xr:uid="{00000000-0005-0000-0000-00001D070000}"/>
    <cellStyle name="Comma 10 3 3" xfId="1826" xr:uid="{00000000-0005-0000-0000-00001E070000}"/>
    <cellStyle name="Comma 10 3 3 2" xfId="1827" xr:uid="{00000000-0005-0000-0000-00001F070000}"/>
    <cellStyle name="Comma 10 4" xfId="1828" xr:uid="{00000000-0005-0000-0000-000020070000}"/>
    <cellStyle name="Comma 10 5" xfId="1829" xr:uid="{00000000-0005-0000-0000-000021070000}"/>
    <cellStyle name="Comma 10 6" xfId="1830" xr:uid="{00000000-0005-0000-0000-000022070000}"/>
    <cellStyle name="Comma 10 7" xfId="2842" xr:uid="{00000000-0005-0000-0000-000023070000}"/>
    <cellStyle name="Comma 10_Phan bo kh trung han theo tb 916_gui HĐND (2)" xfId="1831" xr:uid="{00000000-0005-0000-0000-000024070000}"/>
    <cellStyle name="Comma 11" xfId="1832" xr:uid="{00000000-0005-0000-0000-000025070000}"/>
    <cellStyle name="Comma 11 2" xfId="2" xr:uid="{00000000-0005-0000-0000-000026070000}"/>
    <cellStyle name="Comma 11 3" xfId="1833" xr:uid="{00000000-0005-0000-0000-000027070000}"/>
    <cellStyle name="Comma 11 4" xfId="2843" xr:uid="{00000000-0005-0000-0000-000028070000}"/>
    <cellStyle name="Comma 12" xfId="1834" xr:uid="{00000000-0005-0000-0000-000029070000}"/>
    <cellStyle name="Comma 12 2" xfId="1835" xr:uid="{00000000-0005-0000-0000-00002A070000}"/>
    <cellStyle name="Comma 12 2 2" xfId="1836" xr:uid="{00000000-0005-0000-0000-00002B070000}"/>
    <cellStyle name="Comma 12 3" xfId="2844" xr:uid="{00000000-0005-0000-0000-00002C070000}"/>
    <cellStyle name="Comma 13" xfId="1837" xr:uid="{00000000-0005-0000-0000-00002D070000}"/>
    <cellStyle name="Comma 13 2" xfId="1838" xr:uid="{00000000-0005-0000-0000-00002E070000}"/>
    <cellStyle name="Comma 13 2 2" xfId="1839" xr:uid="{00000000-0005-0000-0000-00002F070000}"/>
    <cellStyle name="Comma 13 2 2 2" xfId="1840" xr:uid="{00000000-0005-0000-0000-000030070000}"/>
    <cellStyle name="Comma 13 2 3" xfId="1841" xr:uid="{00000000-0005-0000-0000-000031070000}"/>
    <cellStyle name="Comma 13 2 8" xfId="1842" xr:uid="{00000000-0005-0000-0000-000032070000}"/>
    <cellStyle name="Comma 13 2 9 2 2" xfId="1843" xr:uid="{00000000-0005-0000-0000-000033070000}"/>
    <cellStyle name="Comma 13 3" xfId="2845" xr:uid="{00000000-0005-0000-0000-000034070000}"/>
    <cellStyle name="Comma 14" xfId="1844" xr:uid="{00000000-0005-0000-0000-000035070000}"/>
    <cellStyle name="Comma 14 2" xfId="1845" xr:uid="{00000000-0005-0000-0000-000036070000}"/>
    <cellStyle name="Comma 14 3" xfId="1846" xr:uid="{00000000-0005-0000-0000-000037070000}"/>
    <cellStyle name="Comma 14 4" xfId="2836" xr:uid="{00000000-0005-0000-0000-000038070000}"/>
    <cellStyle name="Comma 15" xfId="1847" xr:uid="{00000000-0005-0000-0000-000039070000}"/>
    <cellStyle name="Comma 16" xfId="1848" xr:uid="{00000000-0005-0000-0000-00003A070000}"/>
    <cellStyle name="Comma 16 2" xfId="1849" xr:uid="{00000000-0005-0000-0000-00003B070000}"/>
    <cellStyle name="Comma 16 3" xfId="1850" xr:uid="{00000000-0005-0000-0000-00003C070000}"/>
    <cellStyle name="Comma 16 3 2" xfId="1851" xr:uid="{00000000-0005-0000-0000-00003D070000}"/>
    <cellStyle name="Comma 16 3 4" xfId="1852" xr:uid="{00000000-0005-0000-0000-00003E070000}"/>
    <cellStyle name="Comma 16 3 4 2" xfId="1853" xr:uid="{00000000-0005-0000-0000-00003F070000}"/>
    <cellStyle name="Comma 16 3 4 2 3" xfId="1854" xr:uid="{00000000-0005-0000-0000-000040070000}"/>
    <cellStyle name="Comma 16 3 4 2 3 2" xfId="1855" xr:uid="{00000000-0005-0000-0000-000041070000}"/>
    <cellStyle name="Comma 16 3 8 2 2" xfId="1856" xr:uid="{00000000-0005-0000-0000-000042070000}"/>
    <cellStyle name="Comma 16 3 8 2 2 2" xfId="1857" xr:uid="{00000000-0005-0000-0000-000043070000}"/>
    <cellStyle name="Comma 17" xfId="1858" xr:uid="{00000000-0005-0000-0000-000044070000}"/>
    <cellStyle name="Comma 17 2 2" xfId="1859" xr:uid="{00000000-0005-0000-0000-000045070000}"/>
    <cellStyle name="Comma 18" xfId="1860" xr:uid="{00000000-0005-0000-0000-000046070000}"/>
    <cellStyle name="Comma 19" xfId="1861" xr:uid="{00000000-0005-0000-0000-000047070000}"/>
    <cellStyle name="Comma 19 2" xfId="1862" xr:uid="{00000000-0005-0000-0000-000048070000}"/>
    <cellStyle name="Comma 2" xfId="1863" xr:uid="{00000000-0005-0000-0000-000049070000}"/>
    <cellStyle name="Comma 2 10" xfId="1864" xr:uid="{00000000-0005-0000-0000-00004A070000}"/>
    <cellStyle name="Comma 2 2" xfId="1865" xr:uid="{00000000-0005-0000-0000-00004B070000}"/>
    <cellStyle name="Comma 2 2 10" xfId="1866" xr:uid="{00000000-0005-0000-0000-00004C070000}"/>
    <cellStyle name="Comma 2 2 2" xfId="1867" xr:uid="{00000000-0005-0000-0000-00004D070000}"/>
    <cellStyle name="Comma 2 2 2 2" xfId="1868" xr:uid="{00000000-0005-0000-0000-00004E070000}"/>
    <cellStyle name="Comma 2 2 2 24" xfId="1869" xr:uid="{00000000-0005-0000-0000-00004F070000}"/>
    <cellStyle name="Comma 2 2 27" xfId="1870" xr:uid="{00000000-0005-0000-0000-000050070000}"/>
    <cellStyle name="Comma 2 2 3" xfId="1871" xr:uid="{00000000-0005-0000-0000-000051070000}"/>
    <cellStyle name="Comma 2 28" xfId="1872" xr:uid="{00000000-0005-0000-0000-000052070000}"/>
    <cellStyle name="Comma 2 3" xfId="1873" xr:uid="{00000000-0005-0000-0000-000053070000}"/>
    <cellStyle name="Comma 2 3 2" xfId="1874" xr:uid="{00000000-0005-0000-0000-000054070000}"/>
    <cellStyle name="Comma 2 3 2 10 2" xfId="1875" xr:uid="{00000000-0005-0000-0000-000055070000}"/>
    <cellStyle name="Comma 2 3 2 11 3 2" xfId="1876" xr:uid="{00000000-0005-0000-0000-000056070000}"/>
    <cellStyle name="Comma 2 3 2 11 5" xfId="1877" xr:uid="{00000000-0005-0000-0000-000057070000}"/>
    <cellStyle name="Comma 2 3 2 12 2" xfId="1878" xr:uid="{00000000-0005-0000-0000-000058070000}"/>
    <cellStyle name="Comma 2 3 2 14" xfId="1879" xr:uid="{00000000-0005-0000-0000-000059070000}"/>
    <cellStyle name="Comma 2 3 2 5 3 2" xfId="1880" xr:uid="{00000000-0005-0000-0000-00005A070000}"/>
    <cellStyle name="Comma 2 3 2 5 3 2 2" xfId="1881" xr:uid="{00000000-0005-0000-0000-00005B070000}"/>
    <cellStyle name="Comma 2 3 2 7 2" xfId="1882" xr:uid="{00000000-0005-0000-0000-00005C070000}"/>
    <cellStyle name="Comma 2 4" xfId="1883" xr:uid="{00000000-0005-0000-0000-00005D070000}"/>
    <cellStyle name="Comma 2 4 2" xfId="1884" xr:uid="{00000000-0005-0000-0000-00005E070000}"/>
    <cellStyle name="Comma 2 5" xfId="1885" xr:uid="{00000000-0005-0000-0000-00005F070000}"/>
    <cellStyle name="Comma 2 6" xfId="1886" xr:uid="{00000000-0005-0000-0000-000060070000}"/>
    <cellStyle name="Comma 2 7" xfId="2835" xr:uid="{00000000-0005-0000-0000-000061070000}"/>
    <cellStyle name="Comma 2_Bieu 01 UB(hung)" xfId="1887" xr:uid="{00000000-0005-0000-0000-000062070000}"/>
    <cellStyle name="Comma 20" xfId="1888" xr:uid="{00000000-0005-0000-0000-000063070000}"/>
    <cellStyle name="Comma 21" xfId="1889" xr:uid="{00000000-0005-0000-0000-000064070000}"/>
    <cellStyle name="Comma 21 12" xfId="1890" xr:uid="{00000000-0005-0000-0000-000065070000}"/>
    <cellStyle name="Comma 21 12 2" xfId="1891" xr:uid="{00000000-0005-0000-0000-000066070000}"/>
    <cellStyle name="Comma 21 12 3" xfId="1892" xr:uid="{00000000-0005-0000-0000-000067070000}"/>
    <cellStyle name="Comma 22" xfId="1893" xr:uid="{00000000-0005-0000-0000-000068070000}"/>
    <cellStyle name="Comma 23" xfId="1894" xr:uid="{00000000-0005-0000-0000-000069070000}"/>
    <cellStyle name="Comma 24" xfId="1895" xr:uid="{00000000-0005-0000-0000-00006A070000}"/>
    <cellStyle name="Comma 25" xfId="1896" xr:uid="{00000000-0005-0000-0000-00006B070000}"/>
    <cellStyle name="Comma 26" xfId="1897" xr:uid="{00000000-0005-0000-0000-00006C070000}"/>
    <cellStyle name="Comma 27" xfId="1898" xr:uid="{00000000-0005-0000-0000-00006D070000}"/>
    <cellStyle name="Comma 28" xfId="1899" xr:uid="{00000000-0005-0000-0000-00006E070000}"/>
    <cellStyle name="Comma 28 2" xfId="1900" xr:uid="{00000000-0005-0000-0000-00006F070000}"/>
    <cellStyle name="Comma 28 2 2" xfId="1901" xr:uid="{00000000-0005-0000-0000-000070070000}"/>
    <cellStyle name="Comma 28 2 2 4" xfId="1902" xr:uid="{00000000-0005-0000-0000-000071070000}"/>
    <cellStyle name="Comma 28 2 2 4 2" xfId="1903" xr:uid="{00000000-0005-0000-0000-000072070000}"/>
    <cellStyle name="Comma 28 2 2 4 3" xfId="1904" xr:uid="{00000000-0005-0000-0000-000073070000}"/>
    <cellStyle name="Comma 28 2 3" xfId="1905" xr:uid="{00000000-0005-0000-0000-000074070000}"/>
    <cellStyle name="Comma 28 2 3 2 2" xfId="1906" xr:uid="{00000000-0005-0000-0000-000075070000}"/>
    <cellStyle name="Comma 28 2 3 2 2 2" xfId="1907" xr:uid="{00000000-0005-0000-0000-000076070000}"/>
    <cellStyle name="Comma 28 2 3 2 2 3" xfId="1908" xr:uid="{00000000-0005-0000-0000-000077070000}"/>
    <cellStyle name="Comma 29" xfId="1909" xr:uid="{00000000-0005-0000-0000-000078070000}"/>
    <cellStyle name="Comma 3" xfId="1910" xr:uid="{00000000-0005-0000-0000-000079070000}"/>
    <cellStyle name="Comma 3 2" xfId="1911" xr:uid="{00000000-0005-0000-0000-00007A070000}"/>
    <cellStyle name="Comma 3 2 2" xfId="1912" xr:uid="{00000000-0005-0000-0000-00007B070000}"/>
    <cellStyle name="Comma 3 2 2 2" xfId="1913" xr:uid="{00000000-0005-0000-0000-00007C070000}"/>
    <cellStyle name="Comma 3 2 2 2 2" xfId="1914" xr:uid="{00000000-0005-0000-0000-00007D070000}"/>
    <cellStyle name="Comma 3 2 2 6" xfId="1915" xr:uid="{00000000-0005-0000-0000-00007E070000}"/>
    <cellStyle name="Comma 3 2 2 6 2" xfId="1916" xr:uid="{00000000-0005-0000-0000-00007F070000}"/>
    <cellStyle name="Comma 3 2 2 7" xfId="1917" xr:uid="{00000000-0005-0000-0000-000080070000}"/>
    <cellStyle name="Comma 3 2 3" xfId="1918" xr:uid="{00000000-0005-0000-0000-000081070000}"/>
    <cellStyle name="Comma 3 3" xfId="2837" xr:uid="{00000000-0005-0000-0000-000082070000}"/>
    <cellStyle name="Comma 3 4" xfId="1919" xr:uid="{00000000-0005-0000-0000-000083070000}"/>
    <cellStyle name="Comma 3 4 2" xfId="1920" xr:uid="{00000000-0005-0000-0000-000084070000}"/>
    <cellStyle name="Comma 3 5" xfId="1921" xr:uid="{00000000-0005-0000-0000-000085070000}"/>
    <cellStyle name="Comma 3_Bieu 01 UB(hung)" xfId="1922" xr:uid="{00000000-0005-0000-0000-000086070000}"/>
    <cellStyle name="Comma 30" xfId="1923" xr:uid="{00000000-0005-0000-0000-000087070000}"/>
    <cellStyle name="Comma 31" xfId="1924" xr:uid="{00000000-0005-0000-0000-000088070000}"/>
    <cellStyle name="Comma 32" xfId="1925" xr:uid="{00000000-0005-0000-0000-000089070000}"/>
    <cellStyle name="Comma 32 3" xfId="1926" xr:uid="{00000000-0005-0000-0000-00008A070000}"/>
    <cellStyle name="Comma 33" xfId="1927" xr:uid="{00000000-0005-0000-0000-00008B070000}"/>
    <cellStyle name="Comma 34" xfId="1928" xr:uid="{00000000-0005-0000-0000-00008C070000}"/>
    <cellStyle name="Comma 35" xfId="1929" xr:uid="{00000000-0005-0000-0000-00008D070000}"/>
    <cellStyle name="Comma 36" xfId="1930" xr:uid="{00000000-0005-0000-0000-00008E070000}"/>
    <cellStyle name="Comma 36 3" xfId="1931" xr:uid="{00000000-0005-0000-0000-00008F070000}"/>
    <cellStyle name="Comma 36 3 2" xfId="1932" xr:uid="{00000000-0005-0000-0000-000090070000}"/>
    <cellStyle name="Comma 36 3 3" xfId="1933" xr:uid="{00000000-0005-0000-0000-000091070000}"/>
    <cellStyle name="Comma 36 3 3 2" xfId="1934" xr:uid="{00000000-0005-0000-0000-000092070000}"/>
    <cellStyle name="Comma 36 3 3 2 2" xfId="1935" xr:uid="{00000000-0005-0000-0000-000093070000}"/>
    <cellStyle name="Comma 36 3 3 2 3" xfId="1936" xr:uid="{00000000-0005-0000-0000-000094070000}"/>
    <cellStyle name="Comma 37" xfId="1937" xr:uid="{00000000-0005-0000-0000-000095070000}"/>
    <cellStyle name="Comma 38" xfId="1938" xr:uid="{00000000-0005-0000-0000-000096070000}"/>
    <cellStyle name="Comma 39" xfId="1939" xr:uid="{00000000-0005-0000-0000-000097070000}"/>
    <cellStyle name="Comma 4" xfId="1940" xr:uid="{00000000-0005-0000-0000-000098070000}"/>
    <cellStyle name="Comma 4 11" xfId="1941" xr:uid="{00000000-0005-0000-0000-000099070000}"/>
    <cellStyle name="Comma 4 2" xfId="1942" xr:uid="{00000000-0005-0000-0000-00009A070000}"/>
    <cellStyle name="Comma 4 2 2" xfId="1943" xr:uid="{00000000-0005-0000-0000-00009B070000}"/>
    <cellStyle name="Comma 4 2 3" xfId="1944" xr:uid="{00000000-0005-0000-0000-00009C070000}"/>
    <cellStyle name="Comma 4 2_bieu 21 2" xfId="1945" xr:uid="{00000000-0005-0000-0000-00009D070000}"/>
    <cellStyle name="Comma 4 20" xfId="1946" xr:uid="{00000000-0005-0000-0000-00009E070000}"/>
    <cellStyle name="Comma 4 25" xfId="1947" xr:uid="{00000000-0005-0000-0000-00009F070000}"/>
    <cellStyle name="Comma 4 3" xfId="1948" xr:uid="{00000000-0005-0000-0000-0000A0070000}"/>
    <cellStyle name="Comma 4 3 4" xfId="1949" xr:uid="{00000000-0005-0000-0000-0000A1070000}"/>
    <cellStyle name="Comma 40" xfId="1950" xr:uid="{00000000-0005-0000-0000-0000A2070000}"/>
    <cellStyle name="Comma 41" xfId="1951" xr:uid="{00000000-0005-0000-0000-0000A3070000}"/>
    <cellStyle name="Comma 42" xfId="1952" xr:uid="{00000000-0005-0000-0000-0000A4070000}"/>
    <cellStyle name="Comma 43" xfId="1953" xr:uid="{00000000-0005-0000-0000-0000A5070000}"/>
    <cellStyle name="Comma 44" xfId="1954" xr:uid="{00000000-0005-0000-0000-0000A6070000}"/>
    <cellStyle name="Comma 45" xfId="1955" xr:uid="{00000000-0005-0000-0000-0000A7070000}"/>
    <cellStyle name="Comma 46" xfId="1956" xr:uid="{00000000-0005-0000-0000-0000A8070000}"/>
    <cellStyle name="Comma 47" xfId="1957" xr:uid="{00000000-0005-0000-0000-0000A9070000}"/>
    <cellStyle name="Comma 48" xfId="1958" xr:uid="{00000000-0005-0000-0000-0000AA070000}"/>
    <cellStyle name="Comma 49" xfId="1959" xr:uid="{00000000-0005-0000-0000-0000AB070000}"/>
    <cellStyle name="Comma 5" xfId="1960" xr:uid="{00000000-0005-0000-0000-0000AC070000}"/>
    <cellStyle name="Comma 5 17" xfId="1961" xr:uid="{00000000-0005-0000-0000-0000AD070000}"/>
    <cellStyle name="Comma 5 17 3" xfId="1962" xr:uid="{00000000-0005-0000-0000-0000AE070000}"/>
    <cellStyle name="Comma 5 2" xfId="1963" xr:uid="{00000000-0005-0000-0000-0000AF070000}"/>
    <cellStyle name="Comma 5 2 2" xfId="1964" xr:uid="{00000000-0005-0000-0000-0000B0070000}"/>
    <cellStyle name="Comma 5 3" xfId="1965" xr:uid="{00000000-0005-0000-0000-0000B1070000}"/>
    <cellStyle name="Comma 5 4" xfId="2838" xr:uid="{00000000-0005-0000-0000-0000B2070000}"/>
    <cellStyle name="Comma 5 5" xfId="1966" xr:uid="{00000000-0005-0000-0000-0000B3070000}"/>
    <cellStyle name="Comma 50" xfId="4" xr:uid="{00000000-0005-0000-0000-0000B4070000}"/>
    <cellStyle name="Comma 51" xfId="1967" xr:uid="{00000000-0005-0000-0000-0000B5070000}"/>
    <cellStyle name="Comma 52" xfId="1968" xr:uid="{00000000-0005-0000-0000-0000B6070000}"/>
    <cellStyle name="Comma 53" xfId="2831" xr:uid="{00000000-0005-0000-0000-0000B7070000}"/>
    <cellStyle name="Comma 54" xfId="2833" xr:uid="{00000000-0005-0000-0000-0000B8070000}"/>
    <cellStyle name="Comma 56" xfId="1969" xr:uid="{00000000-0005-0000-0000-0000B9070000}"/>
    <cellStyle name="Comma 56 2" xfId="1970" xr:uid="{00000000-0005-0000-0000-0000BA070000}"/>
    <cellStyle name="Comma 56 2 2" xfId="1971" xr:uid="{00000000-0005-0000-0000-0000BB070000}"/>
    <cellStyle name="Comma 56 3" xfId="1972" xr:uid="{00000000-0005-0000-0000-0000BC070000}"/>
    <cellStyle name="Comma 6" xfId="1973" xr:uid="{00000000-0005-0000-0000-0000BD070000}"/>
    <cellStyle name="Comma 6 2" xfId="1974" xr:uid="{00000000-0005-0000-0000-0000BE070000}"/>
    <cellStyle name="Comma 6 2 2" xfId="1975" xr:uid="{00000000-0005-0000-0000-0000BF070000}"/>
    <cellStyle name="Comma 6 3" xfId="2839" xr:uid="{00000000-0005-0000-0000-0000C0070000}"/>
    <cellStyle name="Comma 60" xfId="1976" xr:uid="{00000000-0005-0000-0000-0000C1070000}"/>
    <cellStyle name="Comma 61" xfId="1977" xr:uid="{00000000-0005-0000-0000-0000C2070000}"/>
    <cellStyle name="Comma 65" xfId="1978" xr:uid="{00000000-0005-0000-0000-0000C3070000}"/>
    <cellStyle name="Comma 69" xfId="1979" xr:uid="{00000000-0005-0000-0000-0000C4070000}"/>
    <cellStyle name="Comma 7" xfId="1980" xr:uid="{00000000-0005-0000-0000-0000C5070000}"/>
    <cellStyle name="Comma 7 2" xfId="1981" xr:uid="{00000000-0005-0000-0000-0000C6070000}"/>
    <cellStyle name="Comma 7 3" xfId="1982" xr:uid="{00000000-0005-0000-0000-0000C7070000}"/>
    <cellStyle name="Comma 73" xfId="1983" xr:uid="{00000000-0005-0000-0000-0000C8070000}"/>
    <cellStyle name="Comma 76" xfId="1984" xr:uid="{00000000-0005-0000-0000-0000C9070000}"/>
    <cellStyle name="Comma 77" xfId="1985" xr:uid="{00000000-0005-0000-0000-0000CA070000}"/>
    <cellStyle name="Comma 8" xfId="1986" xr:uid="{00000000-0005-0000-0000-0000CB070000}"/>
    <cellStyle name="Comma 8 2" xfId="1987" xr:uid="{00000000-0005-0000-0000-0000CC070000}"/>
    <cellStyle name="Comma 8 2 2" xfId="1988" xr:uid="{00000000-0005-0000-0000-0000CD070000}"/>
    <cellStyle name="Comma 8 2 2 2" xfId="1989" xr:uid="{00000000-0005-0000-0000-0000CE070000}"/>
    <cellStyle name="Comma 8 2 3" xfId="1990" xr:uid="{00000000-0005-0000-0000-0000CF070000}"/>
    <cellStyle name="Comma 8 2 3 2" xfId="1991" xr:uid="{00000000-0005-0000-0000-0000D0070000}"/>
    <cellStyle name="Comma 8 2 4" xfId="1992" xr:uid="{00000000-0005-0000-0000-0000D1070000}"/>
    <cellStyle name="Comma 8 3" xfId="2840" xr:uid="{00000000-0005-0000-0000-0000D2070000}"/>
    <cellStyle name="Comma 80" xfId="1993" xr:uid="{00000000-0005-0000-0000-0000D3070000}"/>
    <cellStyle name="Comma 9" xfId="1994" xr:uid="{00000000-0005-0000-0000-0000D4070000}"/>
    <cellStyle name="Comma 9 2" xfId="1995" xr:uid="{00000000-0005-0000-0000-0000D5070000}"/>
    <cellStyle name="Comma 9 2 2" xfId="1996" xr:uid="{00000000-0005-0000-0000-0000D6070000}"/>
    <cellStyle name="Comma 9 3" xfId="1997" xr:uid="{00000000-0005-0000-0000-0000D7070000}"/>
    <cellStyle name="Comma 9 4" xfId="2841" xr:uid="{00000000-0005-0000-0000-0000D8070000}"/>
    <cellStyle name="Comma 9 6" xfId="1998" xr:uid="{00000000-0005-0000-0000-0000D9070000}"/>
    <cellStyle name="Comma 9 6 2" xfId="1999" xr:uid="{00000000-0005-0000-0000-0000DA070000}"/>
    <cellStyle name="Comma 9 6 2 2" xfId="2000" xr:uid="{00000000-0005-0000-0000-0000DB070000}"/>
    <cellStyle name="comma zerodec" xfId="2001" xr:uid="{00000000-0005-0000-0000-0000DC070000}"/>
    <cellStyle name="Comma0" xfId="2002" xr:uid="{00000000-0005-0000-0000-0000DD070000}"/>
    <cellStyle name="Comma0 2" xfId="2003" xr:uid="{00000000-0005-0000-0000-0000DE070000}"/>
    <cellStyle name="Company Name" xfId="2004" xr:uid="{00000000-0005-0000-0000-0000DF070000}"/>
    <cellStyle name="Copied" xfId="2005" xr:uid="{00000000-0005-0000-0000-0000E0070000}"/>
    <cellStyle name="CR Comma" xfId="2006" xr:uid="{00000000-0005-0000-0000-0000E1070000}"/>
    <cellStyle name="CR Currency" xfId="2007" xr:uid="{00000000-0005-0000-0000-0000E2070000}"/>
    <cellStyle name="Credit" xfId="2008" xr:uid="{00000000-0005-0000-0000-0000E3070000}"/>
    <cellStyle name="Credit subtotal" xfId="2009" xr:uid="{00000000-0005-0000-0000-0000E4070000}"/>
    <cellStyle name="Credit Total" xfId="2010" xr:uid="{00000000-0005-0000-0000-0000E5070000}"/>
    <cellStyle name="_x0001_CS_x0006_RMO[" xfId="2011" xr:uid="{00000000-0005-0000-0000-0000E6070000}"/>
    <cellStyle name="_x0001_CS_x0006_RMO[?0?]?_?0?0?" xfId="2012" xr:uid="{00000000-0005-0000-0000-0000E7070000}"/>
    <cellStyle name="_x0001_CS_x0006_RMO_?0?0?Q?3" xfId="2013" xr:uid="{00000000-0005-0000-0000-0000E8070000}"/>
    <cellStyle name="CT1" xfId="2014" xr:uid="{00000000-0005-0000-0000-0000E9070000}"/>
    <cellStyle name="CT2" xfId="2015" xr:uid="{00000000-0005-0000-0000-0000EA070000}"/>
    <cellStyle name="CT4" xfId="2016" xr:uid="{00000000-0005-0000-0000-0000EB070000}"/>
    <cellStyle name="CT5" xfId="2017" xr:uid="{00000000-0005-0000-0000-0000EC070000}"/>
    <cellStyle name="ct7" xfId="2018" xr:uid="{00000000-0005-0000-0000-0000ED070000}"/>
    <cellStyle name="ct8" xfId="2019" xr:uid="{00000000-0005-0000-0000-0000EE070000}"/>
    <cellStyle name="cth1" xfId="2020" xr:uid="{00000000-0005-0000-0000-0000EF070000}"/>
    <cellStyle name="Cthuc" xfId="2021" xr:uid="{00000000-0005-0000-0000-0000F0070000}"/>
    <cellStyle name="Cthuc1" xfId="2022" xr:uid="{00000000-0005-0000-0000-0000F1070000}"/>
    <cellStyle name="Currency %" xfId="2023" xr:uid="{00000000-0005-0000-0000-0000F2070000}"/>
    <cellStyle name="Currency [00]" xfId="2024" xr:uid="{00000000-0005-0000-0000-0000F3070000}"/>
    <cellStyle name="Currency 0.0" xfId="2025" xr:uid="{00000000-0005-0000-0000-0000F4070000}"/>
    <cellStyle name="Currency 0.0%" xfId="2026" xr:uid="{00000000-0005-0000-0000-0000F5070000}"/>
    <cellStyle name="Currency 0.00" xfId="2027" xr:uid="{00000000-0005-0000-0000-0000F6070000}"/>
    <cellStyle name="Currency 0.00%" xfId="2028" xr:uid="{00000000-0005-0000-0000-0000F7070000}"/>
    <cellStyle name="Currency 0.000" xfId="2029" xr:uid="{00000000-0005-0000-0000-0000F8070000}"/>
    <cellStyle name="Currency 0.000%" xfId="2030" xr:uid="{00000000-0005-0000-0000-0000F9070000}"/>
    <cellStyle name="Currency 2" xfId="2031" xr:uid="{00000000-0005-0000-0000-0000FA070000}"/>
    <cellStyle name="Currency 3" xfId="2032" xr:uid="{00000000-0005-0000-0000-0000FB070000}"/>
    <cellStyle name="Currency0" xfId="2033" xr:uid="{00000000-0005-0000-0000-0000FC070000}"/>
    <cellStyle name="Currency0 2" xfId="2034" xr:uid="{00000000-0005-0000-0000-0000FD070000}"/>
    <cellStyle name="Currency1" xfId="2035" xr:uid="{00000000-0005-0000-0000-0000FE070000}"/>
    <cellStyle name="d" xfId="2036" xr:uid="{00000000-0005-0000-0000-0000FF070000}"/>
    <cellStyle name="d%" xfId="2037" xr:uid="{00000000-0005-0000-0000-000000080000}"/>
    <cellStyle name="d1" xfId="2038" xr:uid="{00000000-0005-0000-0000-000001080000}"/>
    <cellStyle name="Date" xfId="2039" xr:uid="{00000000-0005-0000-0000-000002080000}"/>
    <cellStyle name="Date 2" xfId="2040" xr:uid="{00000000-0005-0000-0000-000003080000}"/>
    <cellStyle name="Date Short" xfId="2041" xr:uid="{00000000-0005-0000-0000-000004080000}"/>
    <cellStyle name="Date_1 Bieu 6 thang nam 2011" xfId="2042" xr:uid="{00000000-0005-0000-0000-000005080000}"/>
    <cellStyle name="Dấu phảy 2" xfId="2043" xr:uid="{00000000-0005-0000-0000-000006080000}"/>
    <cellStyle name="Debit" xfId="2044" xr:uid="{00000000-0005-0000-0000-000007080000}"/>
    <cellStyle name="Debit subtotal" xfId="2045" xr:uid="{00000000-0005-0000-0000-000008080000}"/>
    <cellStyle name="Debit Total" xfId="2046" xr:uid="{00000000-0005-0000-0000-000009080000}"/>
    <cellStyle name="Decimal" xfId="2047" xr:uid="{00000000-0005-0000-0000-00000A080000}"/>
    <cellStyle name="DELTA" xfId="2048" xr:uid="{00000000-0005-0000-0000-00000B080000}"/>
    <cellStyle name="Dezimal [0]_68574_Materialbedarfsliste" xfId="2049" xr:uid="{00000000-0005-0000-0000-00000C080000}"/>
    <cellStyle name="Dezimal_68574_Materialbedarfsliste" xfId="2050" xr:uid="{00000000-0005-0000-0000-00000D080000}"/>
    <cellStyle name="_x0001_dÏÈ¹ " xfId="2051" xr:uid="{00000000-0005-0000-0000-00000E080000}"/>
    <cellStyle name="_x0001_dÏÈ¹ ?[?0?" xfId="2052" xr:uid="{00000000-0005-0000-0000-00000F080000}"/>
    <cellStyle name="_x0001_dÏÈ¹_" xfId="2053" xr:uid="{00000000-0005-0000-0000-000010080000}"/>
    <cellStyle name="Dollar (zero dec)" xfId="2054" xr:uid="{00000000-0005-0000-0000-000011080000}"/>
    <cellStyle name="DuToanBXD" xfId="2055" xr:uid="{00000000-0005-0000-0000-000012080000}"/>
    <cellStyle name="Dziesietny [0]_Invoices2001Slovakia" xfId="2056" xr:uid="{00000000-0005-0000-0000-000013080000}"/>
    <cellStyle name="Dziesiętny [0]_Invoices2001Slovakia" xfId="2057" xr:uid="{00000000-0005-0000-0000-000014080000}"/>
    <cellStyle name="Dziesietny_Invoices2001Slovakia" xfId="2058" xr:uid="{00000000-0005-0000-0000-000015080000}"/>
    <cellStyle name="Dziesiętny_Invoices2001Slovakia" xfId="2059" xr:uid="{00000000-0005-0000-0000-000016080000}"/>
    <cellStyle name="e" xfId="2060" xr:uid="{00000000-0005-0000-0000-000017080000}"/>
    <cellStyle name="e_Book1" xfId="2061" xr:uid="{00000000-0005-0000-0000-000018080000}"/>
    <cellStyle name="Enter Currency (0)" xfId="2062" xr:uid="{00000000-0005-0000-0000-000019080000}"/>
    <cellStyle name="Enter Currency (2)" xfId="2063" xr:uid="{00000000-0005-0000-0000-00001A080000}"/>
    <cellStyle name="Enter Units (0)" xfId="2064" xr:uid="{00000000-0005-0000-0000-00001B080000}"/>
    <cellStyle name="Enter Units (1)" xfId="2065" xr:uid="{00000000-0005-0000-0000-00001C080000}"/>
    <cellStyle name="Enter Units (2)" xfId="2066" xr:uid="{00000000-0005-0000-0000-00001D080000}"/>
    <cellStyle name="Entered" xfId="2067" xr:uid="{00000000-0005-0000-0000-00001E080000}"/>
    <cellStyle name="Euro" xfId="2068" xr:uid="{00000000-0005-0000-0000-00001F080000}"/>
    <cellStyle name="f" xfId="2069" xr:uid="{00000000-0005-0000-0000-000020080000}"/>
    <cellStyle name="f_Book1" xfId="2070" xr:uid="{00000000-0005-0000-0000-000021080000}"/>
    <cellStyle name="f_Danhmuc_Quyhoach2009 2" xfId="2071" xr:uid="{00000000-0005-0000-0000-000022080000}"/>
    <cellStyle name="Fixed" xfId="2072" xr:uid="{00000000-0005-0000-0000-000023080000}"/>
    <cellStyle name="Fixed 2" xfId="2073" xr:uid="{00000000-0005-0000-0000-000024080000}"/>
    <cellStyle name="Font Britannic16" xfId="2074" xr:uid="{00000000-0005-0000-0000-000025080000}"/>
    <cellStyle name="Font Britannic18" xfId="2075" xr:uid="{00000000-0005-0000-0000-000026080000}"/>
    <cellStyle name="Font CenturyCond 18" xfId="2076" xr:uid="{00000000-0005-0000-0000-000027080000}"/>
    <cellStyle name="Font Cond20" xfId="2077" xr:uid="{00000000-0005-0000-0000-000028080000}"/>
    <cellStyle name="Font LucidaSans16" xfId="2078" xr:uid="{00000000-0005-0000-0000-000029080000}"/>
    <cellStyle name="Font NewCenturyCond18" xfId="2079" xr:uid="{00000000-0005-0000-0000-00002A080000}"/>
    <cellStyle name="Font Ottawa14" xfId="2080" xr:uid="{00000000-0005-0000-0000-00002B080000}"/>
    <cellStyle name="Font Ottawa16" xfId="2081" xr:uid="{00000000-0005-0000-0000-00002C080000}"/>
    <cellStyle name="Grey" xfId="2082" xr:uid="{00000000-0005-0000-0000-00002D080000}"/>
    <cellStyle name="H" xfId="2083" xr:uid="{00000000-0005-0000-0000-00002E080000}"/>
    <cellStyle name="ha" xfId="2084" xr:uid="{00000000-0005-0000-0000-00002F080000}"/>
    <cellStyle name="Head 1" xfId="2085" xr:uid="{00000000-0005-0000-0000-000030080000}"/>
    <cellStyle name="Header" xfId="2086" xr:uid="{00000000-0005-0000-0000-000031080000}"/>
    <cellStyle name="Header1" xfId="2087" xr:uid="{00000000-0005-0000-0000-000032080000}"/>
    <cellStyle name="Header1 2" xfId="2088" xr:uid="{00000000-0005-0000-0000-000033080000}"/>
    <cellStyle name="Header2" xfId="2089" xr:uid="{00000000-0005-0000-0000-000034080000}"/>
    <cellStyle name="Header2 2" xfId="2090" xr:uid="{00000000-0005-0000-0000-000035080000}"/>
    <cellStyle name="Heading" xfId="2091" xr:uid="{00000000-0005-0000-0000-000036080000}"/>
    <cellStyle name="Heading No Underline" xfId="2092" xr:uid="{00000000-0005-0000-0000-000037080000}"/>
    <cellStyle name="Heading With Underline" xfId="2093" xr:uid="{00000000-0005-0000-0000-000038080000}"/>
    <cellStyle name="HEADING1" xfId="2094" xr:uid="{00000000-0005-0000-0000-000039080000}"/>
    <cellStyle name="HEADING1 1" xfId="2095" xr:uid="{00000000-0005-0000-0000-00003A080000}"/>
    <cellStyle name="Heading1_Book1" xfId="2096" xr:uid="{00000000-0005-0000-0000-00003B080000}"/>
    <cellStyle name="HEADING2" xfId="2097" xr:uid="{00000000-0005-0000-0000-00003C080000}"/>
    <cellStyle name="HEADINGS" xfId="2098" xr:uid="{00000000-0005-0000-0000-00003D080000}"/>
    <cellStyle name="HEADINGSTOP" xfId="2099" xr:uid="{00000000-0005-0000-0000-00003E080000}"/>
    <cellStyle name="headoption" xfId="2100" xr:uid="{00000000-0005-0000-0000-00003F080000}"/>
    <cellStyle name="Hoa-Scholl" xfId="2101" xr:uid="{00000000-0005-0000-0000-000040080000}"/>
    <cellStyle name="i·0" xfId="2102" xr:uid="{00000000-0005-0000-0000-000041080000}"/>
    <cellStyle name="_x0001_í½?" xfId="2103" xr:uid="{00000000-0005-0000-0000-000042080000}"/>
    <cellStyle name="_x0001_í½??_?B?O?" xfId="2104" xr:uid="{00000000-0005-0000-0000-000043080000}"/>
    <cellStyle name="_x0001_íå_x001b_ô " xfId="2105" xr:uid="{00000000-0005-0000-0000-000044080000}"/>
    <cellStyle name="_x0001_íå_x001b_ô ?[?0?.?0?0?]?_? ?A" xfId="2106" xr:uid="{00000000-0005-0000-0000-000045080000}"/>
    <cellStyle name="_x0001_íå_x001b_ô_" xfId="2107" xr:uid="{00000000-0005-0000-0000-000046080000}"/>
    <cellStyle name="Input [yellow]" xfId="2108" xr:uid="{00000000-0005-0000-0000-000047080000}"/>
    <cellStyle name="k_TONG HOP KINH PHI" xfId="2109" xr:uid="{00000000-0005-0000-0000-000048080000}"/>
    <cellStyle name="k_TONG HOP KINH PHI?_x000f_Hyperlink_ÿÿÿÿÿ?b_x0011_Hyperlink_ÿÿÿÿÿ_1?b_x0011_Hyperlink_ÿÿÿÿÿ_2?b_x000c_Normal_®.d©y?_x000c_Normal_®Ò_x000d_Normal" xfId="2110" xr:uid="{00000000-0005-0000-0000-000049080000}"/>
    <cellStyle name="k_TONG HOP KINH PHI?_x000f_Hyperlink_ÿÿÿÿÿ?b_x0011_Hyperlink_ÿÿÿÿÿ_1?b_x0011_Hyperlink_ÿÿÿÿÿ_2?b_x000c_Normal_®.d©y?_x000c_Normal_®Ò_x000d_Normal_Nhu cau von dau tu 2013-2015 (LD Vụ sua)" xfId="2111" xr:uid="{00000000-0005-0000-0000-00004A080000}"/>
    <cellStyle name="k_TONG HOP KINH PHI_Nhu cau von dau tu 2013-2015 (LD Vụ sua)" xfId="2112" xr:uid="{00000000-0005-0000-0000-00004B080000}"/>
    <cellStyle name="k_ÿÿÿÿÿ" xfId="2113" xr:uid="{00000000-0005-0000-0000-00004C080000}"/>
    <cellStyle name="k_ÿÿÿÿÿ?b_x0011_Hyperlink_ÿÿÿÿÿ_1?b_x0011_Hyperlink_ÿÿÿÿÿ_2?b_x000c_Normal_®.d©y?_x000c_Normal_®Ò_x000d_Normal_123569?b_x000f_Normal_5HUYIC~1?_x0011_No" xfId="2114" xr:uid="{00000000-0005-0000-0000-00004D080000}"/>
    <cellStyle name="k_ÿÿÿÿÿ?b_x0011_Hyperlink_ÿÿÿÿÿ_1?b_x0011_Hyperlink_ÿÿÿÿÿ_2?b_x000c_Normal_®.d©y?_x000c_Normal_®Ò_x000d_Normal_123569?b_x000f_Normal_5HUYIC~1?_x0011_No_Nhu cau von dau tu 2013-2015 (LD Vụ sua)" xfId="2115" xr:uid="{00000000-0005-0000-0000-00004E080000}"/>
    <cellStyle name="k_ÿÿÿÿÿ_1" xfId="2116" xr:uid="{00000000-0005-0000-0000-00004F080000}"/>
    <cellStyle name="k_ÿÿÿÿÿ_1?b_x0011_Hyperlink_ÿÿÿÿÿ_2?b_x000c_Normal_®.d©y?_x000c_Normal_®Ò_x000d_Normal_123569?b_x000f_Normal_5HUYIC~1?_x0011_Normal_903DK-2001?_x000c_" xfId="2117" xr:uid="{00000000-0005-0000-0000-000050080000}"/>
    <cellStyle name="k_ÿÿÿÿÿ_2" xfId="2118" xr:uid="{00000000-0005-0000-0000-000051080000}"/>
    <cellStyle name="k_ÿÿÿÿÿ_2?b_x000c_Normal_®.d©y?_x000c_Normal_®Ò_x000d_Normal_123569?b_x000f_Normal_5HUYIC~1?_x0011_Normal_903DK-2001?_x000c_Normal_AD_x000b_Normal_Ado" xfId="2119" xr:uid="{00000000-0005-0000-0000-000052080000}"/>
    <cellStyle name="k_ÿÿÿÿÿ_2?b_x000c_Normal_®.d©y?_x000c_Normal_®Ò_x000d_Normal_123569?b_x000f_Normal_5HUYIC~1?_x0011_Normal_903DK-2001?_x000c_Normal_AD_x000b_Normal_Ado_Nhu cau von dau tu 2013-2015 (LD Vụ sua)" xfId="2120" xr:uid="{00000000-0005-0000-0000-000053080000}"/>
    <cellStyle name="k_ÿÿÿÿÿ_2_Nhu cau von dau tu 2013-2015 (LD Vụ sua)" xfId="2121" xr:uid="{00000000-0005-0000-0000-000054080000}"/>
    <cellStyle name="k_ÿÿÿÿÿ_Nhu cau von dau tu 2013-2015 (LD Vụ sua)" xfId="2122" xr:uid="{00000000-0005-0000-0000-000055080000}"/>
    <cellStyle name="khanh" xfId="2123" xr:uid="{00000000-0005-0000-0000-000056080000}"/>
    <cellStyle name="khung" xfId="2124" xr:uid="{00000000-0005-0000-0000-000057080000}"/>
    <cellStyle name="Ledger 17 x 11 in" xfId="2125" xr:uid="{00000000-0005-0000-0000-000058080000}"/>
    <cellStyle name="Ledger 17 x 11 in 2" xfId="2126" xr:uid="{00000000-0005-0000-0000-000059080000}"/>
    <cellStyle name="Ledger 17 x 11 in 3" xfId="2127" xr:uid="{00000000-0005-0000-0000-00005A080000}"/>
    <cellStyle name="Line" xfId="2128" xr:uid="{00000000-0005-0000-0000-00005B080000}"/>
    <cellStyle name="Link Currency (0)" xfId="2129" xr:uid="{00000000-0005-0000-0000-00005C080000}"/>
    <cellStyle name="Link Currency (2)" xfId="2130" xr:uid="{00000000-0005-0000-0000-00005D080000}"/>
    <cellStyle name="Link Units (0)" xfId="2131" xr:uid="{00000000-0005-0000-0000-00005E080000}"/>
    <cellStyle name="Link Units (1)" xfId="2132" xr:uid="{00000000-0005-0000-0000-00005F080000}"/>
    <cellStyle name="Link Units (2)" xfId="2133" xr:uid="{00000000-0005-0000-0000-000060080000}"/>
    <cellStyle name="lo" xfId="2134" xr:uid="{00000000-0005-0000-0000-000061080000}"/>
    <cellStyle name="Loai CBDT" xfId="2135" xr:uid="{00000000-0005-0000-0000-000062080000}"/>
    <cellStyle name="Loai CT" xfId="2136" xr:uid="{00000000-0005-0000-0000-000063080000}"/>
    <cellStyle name="Loai GD" xfId="2137" xr:uid="{00000000-0005-0000-0000-000064080000}"/>
    <cellStyle name="luc" xfId="2138" xr:uid="{00000000-0005-0000-0000-000065080000}"/>
    <cellStyle name="luc2" xfId="2139" xr:uid="{00000000-0005-0000-0000-000066080000}"/>
    <cellStyle name="Migliaia (0)_CALPREZZ" xfId="2140" xr:uid="{00000000-0005-0000-0000-000067080000}"/>
    <cellStyle name="Migliaia_ PESO ELETTR." xfId="2141" xr:uid="{00000000-0005-0000-0000-000068080000}"/>
    <cellStyle name="Millares [0]_Well Timing" xfId="2142" xr:uid="{00000000-0005-0000-0000-000069080000}"/>
    <cellStyle name="Millares_Well Timing" xfId="2143" xr:uid="{00000000-0005-0000-0000-00006A080000}"/>
    <cellStyle name="mn" xfId="2144" xr:uid="{00000000-0005-0000-0000-00006B080000}"/>
    <cellStyle name="Model" xfId="2145" xr:uid="{00000000-0005-0000-0000-00006C080000}"/>
    <cellStyle name="moi" xfId="2146" xr:uid="{00000000-0005-0000-0000-00006D080000}"/>
    <cellStyle name="Moneda [0]_Well Timing" xfId="2147" xr:uid="{00000000-0005-0000-0000-00006E080000}"/>
    <cellStyle name="Moneda_Well Timing" xfId="2148" xr:uid="{00000000-0005-0000-0000-00006F080000}"/>
    <cellStyle name="Monétaire [0]_Feuil2" xfId="2149" xr:uid="{00000000-0005-0000-0000-000070080000}"/>
    <cellStyle name="Monétaire_Feuil2" xfId="2150" xr:uid="{00000000-0005-0000-0000-000071080000}"/>
    <cellStyle name="n" xfId="2151" xr:uid="{00000000-0005-0000-0000-000072080000}"/>
    <cellStyle name="n 2" xfId="2152" xr:uid="{00000000-0005-0000-0000-000073080000}"/>
    <cellStyle name="n_1 Bieu 6 thang nam 2011" xfId="2153" xr:uid="{00000000-0005-0000-0000-000074080000}"/>
    <cellStyle name="n_17 bieu (hung cap nhap)" xfId="2154" xr:uid="{00000000-0005-0000-0000-000075080000}"/>
    <cellStyle name="n_Bao cao doan cong tac cua Bo thang 4-2010" xfId="2155" xr:uid="{00000000-0005-0000-0000-000076080000}"/>
    <cellStyle name="n_Bao cao tinh hinh thuc hien KH 2009 den 31-01-10" xfId="2156" xr:uid="{00000000-0005-0000-0000-000077080000}"/>
    <cellStyle name="n_Bieu 01 UB(hung)" xfId="2157" xr:uid="{00000000-0005-0000-0000-000078080000}"/>
    <cellStyle name="n_Book1" xfId="2158" xr:uid="{00000000-0005-0000-0000-000079080000}"/>
    <cellStyle name="n_Book1_Bieu du thao QD von ho tro co MT" xfId="2159" xr:uid="{00000000-0005-0000-0000-00007A080000}"/>
    <cellStyle name="n_Book1_Bieu du thao QD von ho tro co MT 2" xfId="2160" xr:uid="{00000000-0005-0000-0000-00007B080000}"/>
    <cellStyle name="n_Book1_Bieu du thao QD von ho tro co MT 3" xfId="2161" xr:uid="{00000000-0005-0000-0000-00007C080000}"/>
    <cellStyle name="n_Book1_Hoan chinh KH 2012 (o nha)" xfId="2162" xr:uid="{00000000-0005-0000-0000-00007D080000}"/>
    <cellStyle name="n_Book1_Hoan chinh KH 2012 (o nha)_Bao cao giai ngan quy I" xfId="2163" xr:uid="{00000000-0005-0000-0000-00007E080000}"/>
    <cellStyle name="n_Book1_Hoan chinh KH 2012 (o nha)_Bieu du thao QD von ho tro co MT" xfId="2164" xr:uid="{00000000-0005-0000-0000-00007F080000}"/>
    <cellStyle name="n_Book1_Hoan chinh KH 2012 Von ho tro co MT" xfId="2165" xr:uid="{00000000-0005-0000-0000-000080080000}"/>
    <cellStyle name="n_Book1_Hoan chinh KH 2012 Von ho tro co MT (chi tiet)" xfId="2166" xr:uid="{00000000-0005-0000-0000-000081080000}"/>
    <cellStyle name="n_Book1_Hoan chinh KH 2012 Von ho tro co MT_Bao cao giai ngan quy I" xfId="2167" xr:uid="{00000000-0005-0000-0000-000082080000}"/>
    <cellStyle name="n_Book1_Hoan chinh KH 2012 Von ho tro co MT_Bieu du thao QD von ho tro co MT" xfId="2168" xr:uid="{00000000-0005-0000-0000-000083080000}"/>
    <cellStyle name="n_Chi tieu 5 nam" xfId="2169" xr:uid="{00000000-0005-0000-0000-000084080000}"/>
    <cellStyle name="n_Ke hoach 2010 (theo doi)" xfId="2170" xr:uid="{00000000-0005-0000-0000-000085080000}"/>
    <cellStyle name="n_Ke hoach nam 2013 nguon MT(theo doi) den 31-5-13" xfId="2171" xr:uid="{00000000-0005-0000-0000-000086080000}"/>
    <cellStyle name="n_Ke hoach nam 2013 nguon MT(theo doi) den 31-5-13 2" xfId="2172" xr:uid="{00000000-0005-0000-0000-000087080000}"/>
    <cellStyle name="n_Tong hop so lieu" xfId="2173" xr:uid="{00000000-0005-0000-0000-000088080000}"/>
    <cellStyle name="n_Tong hop theo doi von TPCP (BC)" xfId="2174" xr:uid="{00000000-0005-0000-0000-000089080000}"/>
    <cellStyle name="n_Tumorong" xfId="2175" xr:uid="{00000000-0005-0000-0000-00008A080000}"/>
    <cellStyle name="n_Worksheet in D: My Documents Ke Hoach KH cac nam Nam 2014 Bao cao ve Ke hoach nam 2014 ( Hoan chinh sau TL voi Bo KH)" xfId="2176" xr:uid="{00000000-0005-0000-0000-00008B080000}"/>
    <cellStyle name="n_Worksheet in D: My Documents Ke Hoach KH cac nam Nam 2014 Bao cao ve Ke hoach nam 2014 ( Hoan chinh sau TL voi Bo KH) 2" xfId="2177" xr:uid="{00000000-0005-0000-0000-00008C080000}"/>
    <cellStyle name="n_Worksheet in Thong bao phan bo KH 2011 chuyen nguon sang 2012_CT" xfId="2178" xr:uid="{00000000-0005-0000-0000-00008D080000}"/>
    <cellStyle name="n1" xfId="2179" xr:uid="{00000000-0005-0000-0000-00008E080000}"/>
    <cellStyle name="New" xfId="2180" xr:uid="{00000000-0005-0000-0000-00008F080000}"/>
    <cellStyle name="New Times Roman" xfId="2181" xr:uid="{00000000-0005-0000-0000-000090080000}"/>
    <cellStyle name="no dec" xfId="2182" xr:uid="{00000000-0005-0000-0000-000091080000}"/>
    <cellStyle name="ÑONVÒ" xfId="2183" xr:uid="{00000000-0005-0000-0000-000092080000}"/>
    <cellStyle name="Normal" xfId="0" builtinId="0"/>
    <cellStyle name="Normal - Style1" xfId="2184" xr:uid="{00000000-0005-0000-0000-000094080000}"/>
    <cellStyle name="Normal - Style1 2" xfId="2185" xr:uid="{00000000-0005-0000-0000-000095080000}"/>
    <cellStyle name="Normal - Style1 2 2" xfId="2186" xr:uid="{00000000-0005-0000-0000-000096080000}"/>
    <cellStyle name="Normal - Style1 3" xfId="2187" xr:uid="{00000000-0005-0000-0000-000097080000}"/>
    <cellStyle name="Normal - Style1_Ke hoach nam 2013 nguon MT(theo doi) den 31-5-13" xfId="2188" xr:uid="{00000000-0005-0000-0000-000098080000}"/>
    <cellStyle name="Normal - 유형1" xfId="2189" xr:uid="{00000000-0005-0000-0000-000099080000}"/>
    <cellStyle name="Normal 10" xfId="2190" xr:uid="{00000000-0005-0000-0000-00009A080000}"/>
    <cellStyle name="Normal 10 2" xfId="2191" xr:uid="{00000000-0005-0000-0000-00009B080000}"/>
    <cellStyle name="Normal 10 2 10" xfId="2192" xr:uid="{00000000-0005-0000-0000-00009C080000}"/>
    <cellStyle name="Normal 10 2 2" xfId="2193" xr:uid="{00000000-0005-0000-0000-00009D080000}"/>
    <cellStyle name="Normal 10 2 2 2" xfId="2194" xr:uid="{00000000-0005-0000-0000-00009E080000}"/>
    <cellStyle name="Normal 10 2 24" xfId="2195" xr:uid="{00000000-0005-0000-0000-00009F080000}"/>
    <cellStyle name="Normal 10 2 3" xfId="2196" xr:uid="{00000000-0005-0000-0000-0000A0080000}"/>
    <cellStyle name="Normal 10 2 9" xfId="2197" xr:uid="{00000000-0005-0000-0000-0000A1080000}"/>
    <cellStyle name="Normal 10 3" xfId="2198" xr:uid="{00000000-0005-0000-0000-0000A2080000}"/>
    <cellStyle name="Normal 10 3 2" xfId="2199" xr:uid="{00000000-0005-0000-0000-0000A3080000}"/>
    <cellStyle name="Normal 10 3 2 2" xfId="2200" xr:uid="{00000000-0005-0000-0000-0000A4080000}"/>
    <cellStyle name="Normal 10 4" xfId="2201" xr:uid="{00000000-0005-0000-0000-0000A5080000}"/>
    <cellStyle name="Normal 10 4 2 2" xfId="2202" xr:uid="{00000000-0005-0000-0000-0000A6080000}"/>
    <cellStyle name="Normal 10 7" xfId="2203" xr:uid="{00000000-0005-0000-0000-0000A7080000}"/>
    <cellStyle name="Normal 10_Baocao.SKH von TPCP.VB10407BKH" xfId="2204" xr:uid="{00000000-0005-0000-0000-0000A8080000}"/>
    <cellStyle name="Normal 107" xfId="2205" xr:uid="{00000000-0005-0000-0000-0000A9080000}"/>
    <cellStyle name="Normal 11" xfId="2206" xr:uid="{00000000-0005-0000-0000-0000AA080000}"/>
    <cellStyle name="Normal 11 2" xfId="1" xr:uid="{00000000-0005-0000-0000-0000AB080000}"/>
    <cellStyle name="Normal 11 2 2" xfId="2207" xr:uid="{00000000-0005-0000-0000-0000AC080000}"/>
    <cellStyle name="Normal 11 3" xfId="3" xr:uid="{00000000-0005-0000-0000-0000AD080000}"/>
    <cellStyle name="Normal 11 3 3" xfId="2208" xr:uid="{00000000-0005-0000-0000-0000AE080000}"/>
    <cellStyle name="Normal 11 3 4 2" xfId="2209" xr:uid="{00000000-0005-0000-0000-0000AF080000}"/>
    <cellStyle name="Normal 11 3 4 3" xfId="2210" xr:uid="{00000000-0005-0000-0000-0000B0080000}"/>
    <cellStyle name="Normal 11 4" xfId="2211" xr:uid="{00000000-0005-0000-0000-0000B1080000}"/>
    <cellStyle name="Normal 11 4 2" xfId="2212" xr:uid="{00000000-0005-0000-0000-0000B2080000}"/>
    <cellStyle name="Normal 12" xfId="2213" xr:uid="{00000000-0005-0000-0000-0000B3080000}"/>
    <cellStyle name="Normal 12 2" xfId="2214" xr:uid="{00000000-0005-0000-0000-0000B4080000}"/>
    <cellStyle name="Normal 12 2 2" xfId="2215" xr:uid="{00000000-0005-0000-0000-0000B5080000}"/>
    <cellStyle name="Normal 12 2 2 2" xfId="2216" xr:uid="{00000000-0005-0000-0000-0000B6080000}"/>
    <cellStyle name="Normal 12 3" xfId="2217" xr:uid="{00000000-0005-0000-0000-0000B7080000}"/>
    <cellStyle name="Normal 12 4" xfId="2218" xr:uid="{00000000-0005-0000-0000-0000B8080000}"/>
    <cellStyle name="Normal 12_B05. TPCP (in15.01.2013)" xfId="2219" xr:uid="{00000000-0005-0000-0000-0000B9080000}"/>
    <cellStyle name="Normal 13" xfId="2220" xr:uid="{00000000-0005-0000-0000-0000BA080000}"/>
    <cellStyle name="Normal 13 3" xfId="2221" xr:uid="{00000000-0005-0000-0000-0000BB080000}"/>
    <cellStyle name="Normal 14" xfId="2222" xr:uid="{00000000-0005-0000-0000-0000BC080000}"/>
    <cellStyle name="Normal 14 2" xfId="2223" xr:uid="{00000000-0005-0000-0000-0000BD080000}"/>
    <cellStyle name="Normal 14_KẾ HOẠCH VỐN NSNN NĂM 2014-CT CHUYEN TIEP VA MOI - LAN I -18-11-2013 2" xfId="2224" xr:uid="{00000000-0005-0000-0000-0000BE080000}"/>
    <cellStyle name="Normal 15" xfId="2225" xr:uid="{00000000-0005-0000-0000-0000BF080000}"/>
    <cellStyle name="Normal 15 2" xfId="2226" xr:uid="{00000000-0005-0000-0000-0000C0080000}"/>
    <cellStyle name="Normal 15 3" xfId="2227" xr:uid="{00000000-0005-0000-0000-0000C1080000}"/>
    <cellStyle name="Normal 16" xfId="2228" xr:uid="{00000000-0005-0000-0000-0000C2080000}"/>
    <cellStyle name="Normal 16 2" xfId="2229" xr:uid="{00000000-0005-0000-0000-0000C3080000}"/>
    <cellStyle name="Normal 16 3" xfId="2230" xr:uid="{00000000-0005-0000-0000-0000C4080000}"/>
    <cellStyle name="Normal 17" xfId="2231" xr:uid="{00000000-0005-0000-0000-0000C5080000}"/>
    <cellStyle name="Normal 17 2" xfId="2232" xr:uid="{00000000-0005-0000-0000-0000C6080000}"/>
    <cellStyle name="Normal 18" xfId="2233" xr:uid="{00000000-0005-0000-0000-0000C7080000}"/>
    <cellStyle name="Normal 19" xfId="2234" xr:uid="{00000000-0005-0000-0000-0000C8080000}"/>
    <cellStyle name="Normal 19 2" xfId="2235" xr:uid="{00000000-0005-0000-0000-0000C9080000}"/>
    <cellStyle name="Normal 2" xfId="2236" xr:uid="{00000000-0005-0000-0000-0000CA080000}"/>
    <cellStyle name="Normal 2 10" xfId="2237" xr:uid="{00000000-0005-0000-0000-0000CB080000}"/>
    <cellStyle name="Normal 2 11" xfId="2238" xr:uid="{00000000-0005-0000-0000-0000CC080000}"/>
    <cellStyle name="Normal 2 12 2" xfId="2239" xr:uid="{00000000-0005-0000-0000-0000CD080000}"/>
    <cellStyle name="Normal 2 2" xfId="2240" xr:uid="{00000000-0005-0000-0000-0000CE080000}"/>
    <cellStyle name="Normal 2 2 10" xfId="2241" xr:uid="{00000000-0005-0000-0000-0000CF080000}"/>
    <cellStyle name="Normal 2 2 16" xfId="2242" xr:uid="{00000000-0005-0000-0000-0000D0080000}"/>
    <cellStyle name="Normal 2 2 2" xfId="2243" xr:uid="{00000000-0005-0000-0000-0000D1080000}"/>
    <cellStyle name="Normal 2 2 2 2" xfId="2244" xr:uid="{00000000-0005-0000-0000-0000D2080000}"/>
    <cellStyle name="Normal 2 2 2 2 2" xfId="2245" xr:uid="{00000000-0005-0000-0000-0000D3080000}"/>
    <cellStyle name="Normal 2 2 2 3" xfId="2246" xr:uid="{00000000-0005-0000-0000-0000D4080000}"/>
    <cellStyle name="Normal 2 2 3" xfId="2247" xr:uid="{00000000-0005-0000-0000-0000D5080000}"/>
    <cellStyle name="Normal 2 2 33 4" xfId="2248" xr:uid="{00000000-0005-0000-0000-0000D6080000}"/>
    <cellStyle name="Normal 2 2 4" xfId="2249" xr:uid="{00000000-0005-0000-0000-0000D7080000}"/>
    <cellStyle name="Normal 2 2_08. bieu thang 8 gui anh Kien (14.9.2012)" xfId="2250" xr:uid="{00000000-0005-0000-0000-0000D8080000}"/>
    <cellStyle name="Normal 2 23" xfId="2251" xr:uid="{00000000-0005-0000-0000-0000D9080000}"/>
    <cellStyle name="Normal 2 26" xfId="2252" xr:uid="{00000000-0005-0000-0000-0000DA080000}"/>
    <cellStyle name="Normal 2 3" xfId="2253" xr:uid="{00000000-0005-0000-0000-0000DB080000}"/>
    <cellStyle name="Normal 2 3 2" xfId="2254" xr:uid="{00000000-0005-0000-0000-0000DC080000}"/>
    <cellStyle name="Normal 2 3 3" xfId="2255" xr:uid="{00000000-0005-0000-0000-0000DD080000}"/>
    <cellStyle name="Normal 2 3 3 2" xfId="2256" xr:uid="{00000000-0005-0000-0000-0000DE080000}"/>
    <cellStyle name="Normal 2 3 4" xfId="2257" xr:uid="{00000000-0005-0000-0000-0000DF080000}"/>
    <cellStyle name="Normal 2 3_B05. TPCP (in15.01.2013)" xfId="2258" xr:uid="{00000000-0005-0000-0000-0000E0080000}"/>
    <cellStyle name="Normal 2 4" xfId="2259" xr:uid="{00000000-0005-0000-0000-0000E1080000}"/>
    <cellStyle name="Normal 2 5" xfId="2260" xr:uid="{00000000-0005-0000-0000-0000E2080000}"/>
    <cellStyle name="Normal 2 6" xfId="2261" xr:uid="{00000000-0005-0000-0000-0000E3080000}"/>
    <cellStyle name="Normal 2 7" xfId="2262" xr:uid="{00000000-0005-0000-0000-0000E4080000}"/>
    <cellStyle name="Normal 2 8" xfId="2263" xr:uid="{00000000-0005-0000-0000-0000E5080000}"/>
    <cellStyle name="Normal 2 9" xfId="2264" xr:uid="{00000000-0005-0000-0000-0000E6080000}"/>
    <cellStyle name="Normal 2_08. bieu thang 8 gui anh Kien (14.9.2012)" xfId="2265" xr:uid="{00000000-0005-0000-0000-0000E7080000}"/>
    <cellStyle name="Normal 20" xfId="2266" xr:uid="{00000000-0005-0000-0000-0000E8080000}"/>
    <cellStyle name="Normal 20 2" xfId="2267" xr:uid="{00000000-0005-0000-0000-0000E9080000}"/>
    <cellStyle name="Normal 21" xfId="2268" xr:uid="{00000000-0005-0000-0000-0000EA080000}"/>
    <cellStyle name="Normal 22" xfId="2269" xr:uid="{00000000-0005-0000-0000-0000EB080000}"/>
    <cellStyle name="Normal 23" xfId="2270" xr:uid="{00000000-0005-0000-0000-0000EC080000}"/>
    <cellStyle name="Normal 24" xfId="2271" xr:uid="{00000000-0005-0000-0000-0000ED080000}"/>
    <cellStyle name="Normal 25" xfId="2272" xr:uid="{00000000-0005-0000-0000-0000EE080000}"/>
    <cellStyle name="Normal 26" xfId="2273" xr:uid="{00000000-0005-0000-0000-0000EF080000}"/>
    <cellStyle name="Normal 27" xfId="2274" xr:uid="{00000000-0005-0000-0000-0000F0080000}"/>
    <cellStyle name="Normal 28" xfId="2275" xr:uid="{00000000-0005-0000-0000-0000F1080000}"/>
    <cellStyle name="Normal 29" xfId="2276" xr:uid="{00000000-0005-0000-0000-0000F2080000}"/>
    <cellStyle name="Normal 3" xfId="2277" xr:uid="{00000000-0005-0000-0000-0000F3080000}"/>
    <cellStyle name="Normal 3 10" xfId="2278" xr:uid="{00000000-0005-0000-0000-0000F4080000}"/>
    <cellStyle name="Normal 3 2" xfId="2279" xr:uid="{00000000-0005-0000-0000-0000F5080000}"/>
    <cellStyle name="Normal 3 2 3 2" xfId="2280" xr:uid="{00000000-0005-0000-0000-0000F6080000}"/>
    <cellStyle name="Normal 3 3" xfId="2281" xr:uid="{00000000-0005-0000-0000-0000F7080000}"/>
    <cellStyle name="Normal 3 3 2" xfId="2282" xr:uid="{00000000-0005-0000-0000-0000F8080000}"/>
    <cellStyle name="Normal 3 3 2 2" xfId="2283" xr:uid="{00000000-0005-0000-0000-0000F9080000}"/>
    <cellStyle name="Normal 3 3 3" xfId="2284" xr:uid="{00000000-0005-0000-0000-0000FA080000}"/>
    <cellStyle name="Normal 3 4" xfId="2285" xr:uid="{00000000-0005-0000-0000-0000FB080000}"/>
    <cellStyle name="Normal 3 4 2" xfId="2286" xr:uid="{00000000-0005-0000-0000-0000FC080000}"/>
    <cellStyle name="Normal 3 5" xfId="2287" xr:uid="{00000000-0005-0000-0000-0000FD080000}"/>
    <cellStyle name="Normal 3 5 2" xfId="2288" xr:uid="{00000000-0005-0000-0000-0000FE080000}"/>
    <cellStyle name="Normal 3 6" xfId="2289" xr:uid="{00000000-0005-0000-0000-0000FF080000}"/>
    <cellStyle name="Normal 3_08. bieu thang 8 gui anh Kien (14.9.2012)" xfId="2290" xr:uid="{00000000-0005-0000-0000-000000090000}"/>
    <cellStyle name="Normal 30" xfId="2291" xr:uid="{00000000-0005-0000-0000-000001090000}"/>
    <cellStyle name="Normal 31" xfId="2292" xr:uid="{00000000-0005-0000-0000-000002090000}"/>
    <cellStyle name="Normal 32" xfId="2293" xr:uid="{00000000-0005-0000-0000-000003090000}"/>
    <cellStyle name="Normal 33" xfId="2294" xr:uid="{00000000-0005-0000-0000-000004090000}"/>
    <cellStyle name="Normal 34" xfId="2295" xr:uid="{00000000-0005-0000-0000-000005090000}"/>
    <cellStyle name="Normal 34 3" xfId="2296" xr:uid="{00000000-0005-0000-0000-000006090000}"/>
    <cellStyle name="Normal 35" xfId="2297" xr:uid="{00000000-0005-0000-0000-000007090000}"/>
    <cellStyle name="Normal 36" xfId="2298" xr:uid="{00000000-0005-0000-0000-000008090000}"/>
    <cellStyle name="Normal 36 2" xfId="2299" xr:uid="{00000000-0005-0000-0000-000009090000}"/>
    <cellStyle name="Normal 37" xfId="2300" xr:uid="{00000000-0005-0000-0000-00000A090000}"/>
    <cellStyle name="Normal 38" xfId="2301" xr:uid="{00000000-0005-0000-0000-00000B090000}"/>
    <cellStyle name="Normal 39" xfId="2302" xr:uid="{00000000-0005-0000-0000-00000C090000}"/>
    <cellStyle name="Normal 39 3 2" xfId="2303" xr:uid="{00000000-0005-0000-0000-00000D090000}"/>
    <cellStyle name="Normal 4" xfId="2304" xr:uid="{00000000-0005-0000-0000-00000E090000}"/>
    <cellStyle name="Normal 4 2" xfId="2305" xr:uid="{00000000-0005-0000-0000-00000F090000}"/>
    <cellStyle name="Normal 4 2 2" xfId="2306" xr:uid="{00000000-0005-0000-0000-000010090000}"/>
    <cellStyle name="Normal 4_Bang bieu" xfId="2307" xr:uid="{00000000-0005-0000-0000-000011090000}"/>
    <cellStyle name="Normal 40" xfId="2308" xr:uid="{00000000-0005-0000-0000-000012090000}"/>
    <cellStyle name="Normal 40 2" xfId="2309" xr:uid="{00000000-0005-0000-0000-000013090000}"/>
    <cellStyle name="Normal 41" xfId="2830" xr:uid="{00000000-0005-0000-0000-000014090000}"/>
    <cellStyle name="Normal 41 2" xfId="2846" xr:uid="{00000000-0005-0000-0000-000015090000}"/>
    <cellStyle name="Normal 42" xfId="2832" xr:uid="{00000000-0005-0000-0000-000016090000}"/>
    <cellStyle name="Normal 5" xfId="2310" xr:uid="{00000000-0005-0000-0000-000017090000}"/>
    <cellStyle name="Normal 5 2" xfId="2311" xr:uid="{00000000-0005-0000-0000-000018090000}"/>
    <cellStyle name="Normal 5 3" xfId="2312" xr:uid="{00000000-0005-0000-0000-000019090000}"/>
    <cellStyle name="Normal 5_bieu mau 2012 (cap nhap)" xfId="2313" xr:uid="{00000000-0005-0000-0000-00001A090000}"/>
    <cellStyle name="Normal 52" xfId="2314" xr:uid="{00000000-0005-0000-0000-00001B090000}"/>
    <cellStyle name="Normal 53_Nghe An DK lai 6-12 (goc)" xfId="2315" xr:uid="{00000000-0005-0000-0000-00001C090000}"/>
    <cellStyle name="Normal 56" xfId="2316" xr:uid="{00000000-0005-0000-0000-00001D090000}"/>
    <cellStyle name="Normal 6" xfId="2317" xr:uid="{00000000-0005-0000-0000-00001E090000}"/>
    <cellStyle name="Normal 6 2" xfId="2318" xr:uid="{00000000-0005-0000-0000-00001F090000}"/>
    <cellStyle name="Normal 6 3" xfId="2319" xr:uid="{00000000-0005-0000-0000-000020090000}"/>
    <cellStyle name="Normal 6 4" xfId="2320" xr:uid="{00000000-0005-0000-0000-000021090000}"/>
    <cellStyle name="Normal 6_08. bieu thang 8 gui anh Kien (14.9.2012)" xfId="2321" xr:uid="{00000000-0005-0000-0000-000022090000}"/>
    <cellStyle name="Normal 62" xfId="2322" xr:uid="{00000000-0005-0000-0000-000023090000}"/>
    <cellStyle name="Normal 64" xfId="2323" xr:uid="{00000000-0005-0000-0000-000024090000}"/>
    <cellStyle name="Normal 64 2_Nghe An DK lai 6-12 (goc)" xfId="2324" xr:uid="{00000000-0005-0000-0000-000025090000}"/>
    <cellStyle name="Normal 65" xfId="2325" xr:uid="{00000000-0005-0000-0000-000026090000}"/>
    <cellStyle name="Normal 66" xfId="2326" xr:uid="{00000000-0005-0000-0000-000027090000}"/>
    <cellStyle name="Normal 68" xfId="2327" xr:uid="{00000000-0005-0000-0000-000028090000}"/>
    <cellStyle name="Normal 69" xfId="2328" xr:uid="{00000000-0005-0000-0000-000029090000}"/>
    <cellStyle name="Normal 7" xfId="2329" xr:uid="{00000000-0005-0000-0000-00002A090000}"/>
    <cellStyle name="Normal 7 2" xfId="2330" xr:uid="{00000000-0005-0000-0000-00002B090000}"/>
    <cellStyle name="Normal 7 3" xfId="2331" xr:uid="{00000000-0005-0000-0000-00002C090000}"/>
    <cellStyle name="Normal 7 3 2" xfId="2332" xr:uid="{00000000-0005-0000-0000-00002D090000}"/>
    <cellStyle name="Normal 70" xfId="2333" xr:uid="{00000000-0005-0000-0000-00002E090000}"/>
    <cellStyle name="Normal 72" xfId="2334" xr:uid="{00000000-0005-0000-0000-00002F090000}"/>
    <cellStyle name="Normal 73" xfId="2335" xr:uid="{00000000-0005-0000-0000-000030090000}"/>
    <cellStyle name="Normal 74" xfId="2336" xr:uid="{00000000-0005-0000-0000-000031090000}"/>
    <cellStyle name="Normal 75" xfId="2337" xr:uid="{00000000-0005-0000-0000-000032090000}"/>
    <cellStyle name="Normal 76" xfId="2338" xr:uid="{00000000-0005-0000-0000-000033090000}"/>
    <cellStyle name="Normal 77" xfId="2339" xr:uid="{00000000-0005-0000-0000-000034090000}"/>
    <cellStyle name="Normal 78" xfId="2340" xr:uid="{00000000-0005-0000-0000-000035090000}"/>
    <cellStyle name="Normal 8" xfId="2341" xr:uid="{00000000-0005-0000-0000-000036090000}"/>
    <cellStyle name="Normal 8 2" xfId="2342" xr:uid="{00000000-0005-0000-0000-000037090000}"/>
    <cellStyle name="Normal 8 2 2" xfId="2343" xr:uid="{00000000-0005-0000-0000-000038090000}"/>
    <cellStyle name="Normal 8 2 2 2" xfId="2344" xr:uid="{00000000-0005-0000-0000-000039090000}"/>
    <cellStyle name="Normal 8 3" xfId="2345" xr:uid="{00000000-0005-0000-0000-00003A090000}"/>
    <cellStyle name="Normal 8 3 2" xfId="2346" xr:uid="{00000000-0005-0000-0000-00003B090000}"/>
    <cellStyle name="Normal 8_Danh muc ODA nhu cau 2014 (ca nuoc) 14-11-2013" xfId="2347" xr:uid="{00000000-0005-0000-0000-00003C090000}"/>
    <cellStyle name="Normal 80" xfId="2348" xr:uid="{00000000-0005-0000-0000-00003D090000}"/>
    <cellStyle name="Normal 81" xfId="2349" xr:uid="{00000000-0005-0000-0000-00003E090000}"/>
    <cellStyle name="Normal 84" xfId="2350" xr:uid="{00000000-0005-0000-0000-00003F090000}"/>
    <cellStyle name="Normal 86" xfId="2351" xr:uid="{00000000-0005-0000-0000-000040090000}"/>
    <cellStyle name="Normal 87" xfId="2352" xr:uid="{00000000-0005-0000-0000-000041090000}"/>
    <cellStyle name="Normal 9" xfId="2353" xr:uid="{00000000-0005-0000-0000-000042090000}"/>
    <cellStyle name="Normal 9 2" xfId="2354" xr:uid="{00000000-0005-0000-0000-000043090000}"/>
    <cellStyle name="Normal 9 2 2" xfId="2355" xr:uid="{00000000-0005-0000-0000-000044090000}"/>
    <cellStyle name="Normal 9 3" xfId="2356" xr:uid="{00000000-0005-0000-0000-000045090000}"/>
    <cellStyle name="Normal 9 4" xfId="2357" xr:uid="{00000000-0005-0000-0000-000046090000}"/>
    <cellStyle name="Normal 9 5" xfId="2358" xr:uid="{00000000-0005-0000-0000-000047090000}"/>
    <cellStyle name="Normal 9_báo cáo nợ đọng Sở KHĐT" xfId="2359" xr:uid="{00000000-0005-0000-0000-000048090000}"/>
    <cellStyle name="Normal 90" xfId="2360" xr:uid="{00000000-0005-0000-0000-000049090000}"/>
    <cellStyle name="Normal 91" xfId="2361" xr:uid="{00000000-0005-0000-0000-00004A090000}"/>
    <cellStyle name="Normal 92" xfId="2362" xr:uid="{00000000-0005-0000-0000-00004B090000}"/>
    <cellStyle name="Normal 93" xfId="2363" xr:uid="{00000000-0005-0000-0000-00004C090000}"/>
    <cellStyle name="Normal_BTH chi tiêt" xfId="2834" xr:uid="{00000000-0005-0000-0000-00004D090000}"/>
    <cellStyle name="Normal1" xfId="2364" xr:uid="{00000000-0005-0000-0000-00004E090000}"/>
    <cellStyle name="Normale_ PESO ELETTR." xfId="2365" xr:uid="{00000000-0005-0000-0000-00004F090000}"/>
    <cellStyle name="Normalny_Cennik obowiazuje od 06-08-2001 r (1)" xfId="2366" xr:uid="{00000000-0005-0000-0000-000050090000}"/>
    <cellStyle name="Ò_x000d_Normal_123569?b_x000f_Normal_5HUYIC~1?_x0011_Normal_903DK-2001?_x000c_Normal_AD_x000b_Normal_Adot?_x000d_Normal_ADAdot?_x000d_Normal_ADOT~1ⓨ␐_x000b_?ÿ?_x0012_?ÿ?adot1?_x000b_Normal_ATEP?_x0012_Normal_Bao 㐬⎼o NCC?_x000b_Normal_bavi?_x000d_" xfId="2367" xr:uid="{00000000-0005-0000-0000-000051090000}"/>
    <cellStyle name="Œ…‹æØ‚è [0.00]_ÆÂ¹²" xfId="2368" xr:uid="{00000000-0005-0000-0000-000052090000}"/>
    <cellStyle name="Œ…‹æØ‚è_laroux" xfId="2369" xr:uid="{00000000-0005-0000-0000-000053090000}"/>
    <cellStyle name="oft Excel]_x000d__x000a_Comment=open=/f ‚ðw’è‚·‚é‚ÆAƒ†[ƒU[’è‹`ŠÖ”‚ðŠÖ”“\‚è•t‚¯‚Ìˆê——‚É“o˜^‚·‚é‚±‚Æ‚ª‚Å‚«‚Ü‚·B_x000d__x000a_Maximized" xfId="2370" xr:uid="{00000000-0005-0000-0000-000054090000}"/>
    <cellStyle name="oft Excel]_x000d__x000a_Comment=The open=/f lines load custom functions into the Paste Function list._x000d__x000a_Maximized=2_x000d__x000a_Basics=1_x000d__x000a_A" xfId="2371" xr:uid="{00000000-0005-0000-0000-000055090000}"/>
    <cellStyle name="oft Excel]_x000d__x000a_Comment=The open=/f lines load custom functions into the Paste Function list._x000d__x000a_Maximized=3_x000d__x000a_Basics=1_x000d__x000a_A" xfId="2372" xr:uid="{00000000-0005-0000-0000-000056090000}"/>
    <cellStyle name="omma [0]_Mktg Prog" xfId="2373" xr:uid="{00000000-0005-0000-0000-000057090000}"/>
    <cellStyle name="ormal_Sheet1_1" xfId="2374" xr:uid="{00000000-0005-0000-0000-000058090000}"/>
    <cellStyle name="paint" xfId="2375" xr:uid="{00000000-0005-0000-0000-000059090000}"/>
    <cellStyle name="Pattern" xfId="2376" xr:uid="{00000000-0005-0000-0000-00005A090000}"/>
    <cellStyle name="per.style" xfId="2377" xr:uid="{00000000-0005-0000-0000-00005B090000}"/>
    <cellStyle name="Percent %" xfId="2378" xr:uid="{00000000-0005-0000-0000-00005C090000}"/>
    <cellStyle name="Percent % Long Underline" xfId="2379" xr:uid="{00000000-0005-0000-0000-00005D090000}"/>
    <cellStyle name="Percent %_Worksheet in  US Financial Statements Ref. Workbook - Single Co" xfId="2380" xr:uid="{00000000-0005-0000-0000-00005E090000}"/>
    <cellStyle name="Percent (0)" xfId="2381" xr:uid="{00000000-0005-0000-0000-00005F090000}"/>
    <cellStyle name="Percent [0]" xfId="2382" xr:uid="{00000000-0005-0000-0000-000060090000}"/>
    <cellStyle name="Percent [00]" xfId="2383" xr:uid="{00000000-0005-0000-0000-000061090000}"/>
    <cellStyle name="Percent [2]" xfId="2384" xr:uid="{00000000-0005-0000-0000-000062090000}"/>
    <cellStyle name="Percent 0.0%" xfId="2385" xr:uid="{00000000-0005-0000-0000-000063090000}"/>
    <cellStyle name="Percent 0.0% Long Underline" xfId="2386" xr:uid="{00000000-0005-0000-0000-000064090000}"/>
    <cellStyle name="Percent 0.00%" xfId="2387" xr:uid="{00000000-0005-0000-0000-000065090000}"/>
    <cellStyle name="Percent 0.00% Long Underline" xfId="2388" xr:uid="{00000000-0005-0000-0000-000066090000}"/>
    <cellStyle name="Percent 0.000%" xfId="2389" xr:uid="{00000000-0005-0000-0000-000067090000}"/>
    <cellStyle name="Percent 0.000% Long Underline" xfId="2390" xr:uid="{00000000-0005-0000-0000-000068090000}"/>
    <cellStyle name="Percent 2" xfId="2391" xr:uid="{00000000-0005-0000-0000-000069090000}"/>
    <cellStyle name="Percent 2 2" xfId="2392" xr:uid="{00000000-0005-0000-0000-00006A090000}"/>
    <cellStyle name="Percent 3" xfId="2393" xr:uid="{00000000-0005-0000-0000-00006B090000}"/>
    <cellStyle name="Percent 3 3" xfId="2394" xr:uid="{00000000-0005-0000-0000-00006C090000}"/>
    <cellStyle name="Percent 4" xfId="2395" xr:uid="{00000000-0005-0000-0000-00006D090000}"/>
    <cellStyle name="Percent 4 2" xfId="2396" xr:uid="{00000000-0005-0000-0000-00006E090000}"/>
    <cellStyle name="Percent 5" xfId="2397" xr:uid="{00000000-0005-0000-0000-00006F090000}"/>
    <cellStyle name="Percent 6" xfId="2398" xr:uid="{00000000-0005-0000-0000-000070090000}"/>
    <cellStyle name="PrePop Currency (0)" xfId="2399" xr:uid="{00000000-0005-0000-0000-000071090000}"/>
    <cellStyle name="PrePop Currency (2)" xfId="2400" xr:uid="{00000000-0005-0000-0000-000072090000}"/>
    <cellStyle name="PrePop Units (0)" xfId="2401" xr:uid="{00000000-0005-0000-0000-000073090000}"/>
    <cellStyle name="PrePop Units (1)" xfId="2402" xr:uid="{00000000-0005-0000-0000-000074090000}"/>
    <cellStyle name="PrePop Units (2)" xfId="2403" xr:uid="{00000000-0005-0000-0000-000075090000}"/>
    <cellStyle name="pricing" xfId="2404" xr:uid="{00000000-0005-0000-0000-000076090000}"/>
    <cellStyle name="PSChar" xfId="2405" xr:uid="{00000000-0005-0000-0000-000077090000}"/>
    <cellStyle name="PSHeading" xfId="2406" xr:uid="{00000000-0005-0000-0000-000078090000}"/>
    <cellStyle name="regstoresfromspecstores" xfId="2407" xr:uid="{00000000-0005-0000-0000-000079090000}"/>
    <cellStyle name="RevList" xfId="2408" xr:uid="{00000000-0005-0000-0000-00007A090000}"/>
    <cellStyle name="rlink_tiªn l­în_x001b_Hyperlink_TONG HOP KINH PHI?_x000f_Hyperlink_ÿÿÿÿÿ?b_x0011_Hyperlink_ÿÿÿÿÿ_1?b_x0011_Hyperlink_ÿÿÿÿÿ_2" xfId="2409" xr:uid="{00000000-0005-0000-0000-00007B090000}"/>
    <cellStyle name="rmal_ADAdot" xfId="2410" xr:uid="{00000000-0005-0000-0000-00007C090000}"/>
    <cellStyle name="S—_x0008_" xfId="2411" xr:uid="{00000000-0005-0000-0000-00007D090000}"/>
    <cellStyle name="s]_x000d__x000a_spooler=yes_x000d__x000a_load=_x000d__x000a_Beep=yes_x000d__x000a_NullPort=None_x000d__x000a_BorderWidth=3_x000d__x000a_CursorBlinkRate=1200_x000d__x000a_DoubleClickSpeed=452_x000d__x000a_Programs=co" xfId="2412" xr:uid="{00000000-0005-0000-0000-00007E090000}"/>
    <cellStyle name="SAPBEXaggData" xfId="2413" xr:uid="{00000000-0005-0000-0000-00007F090000}"/>
    <cellStyle name="SAPBEXaggDataEmph" xfId="2414" xr:uid="{00000000-0005-0000-0000-000080090000}"/>
    <cellStyle name="SAPBEXaggItem" xfId="2415" xr:uid="{00000000-0005-0000-0000-000081090000}"/>
    <cellStyle name="SAPBEXchaText" xfId="2416" xr:uid="{00000000-0005-0000-0000-000082090000}"/>
    <cellStyle name="SAPBEXexcBad7" xfId="2417" xr:uid="{00000000-0005-0000-0000-000083090000}"/>
    <cellStyle name="SAPBEXexcBad8" xfId="2418" xr:uid="{00000000-0005-0000-0000-000084090000}"/>
    <cellStyle name="SAPBEXexcBad9" xfId="2419" xr:uid="{00000000-0005-0000-0000-000085090000}"/>
    <cellStyle name="SAPBEXexcCritical4" xfId="2420" xr:uid="{00000000-0005-0000-0000-000086090000}"/>
    <cellStyle name="SAPBEXexcCritical5" xfId="2421" xr:uid="{00000000-0005-0000-0000-000087090000}"/>
    <cellStyle name="SAPBEXexcCritical6" xfId="2422" xr:uid="{00000000-0005-0000-0000-000088090000}"/>
    <cellStyle name="SAPBEXexcGood1" xfId="2423" xr:uid="{00000000-0005-0000-0000-000089090000}"/>
    <cellStyle name="SAPBEXexcGood2" xfId="2424" xr:uid="{00000000-0005-0000-0000-00008A090000}"/>
    <cellStyle name="SAPBEXexcGood3" xfId="2425" xr:uid="{00000000-0005-0000-0000-00008B090000}"/>
    <cellStyle name="SAPBEXfilterDrill" xfId="2426" xr:uid="{00000000-0005-0000-0000-00008C090000}"/>
    <cellStyle name="SAPBEXfilterItem" xfId="2427" xr:uid="{00000000-0005-0000-0000-00008D090000}"/>
    <cellStyle name="SAPBEXfilterText" xfId="2428" xr:uid="{00000000-0005-0000-0000-00008E090000}"/>
    <cellStyle name="SAPBEXformats" xfId="2429" xr:uid="{00000000-0005-0000-0000-00008F090000}"/>
    <cellStyle name="SAPBEXheaderItem" xfId="2430" xr:uid="{00000000-0005-0000-0000-000090090000}"/>
    <cellStyle name="SAPBEXheaderText" xfId="2431" xr:uid="{00000000-0005-0000-0000-000091090000}"/>
    <cellStyle name="SAPBEXresData" xfId="2432" xr:uid="{00000000-0005-0000-0000-000092090000}"/>
    <cellStyle name="SAPBEXresDataEmph" xfId="2433" xr:uid="{00000000-0005-0000-0000-000093090000}"/>
    <cellStyle name="SAPBEXresItem" xfId="2434" xr:uid="{00000000-0005-0000-0000-000094090000}"/>
    <cellStyle name="SAPBEXstdData" xfId="2435" xr:uid="{00000000-0005-0000-0000-000095090000}"/>
    <cellStyle name="SAPBEXstdDataEmph" xfId="2436" xr:uid="{00000000-0005-0000-0000-000096090000}"/>
    <cellStyle name="SAPBEXstdItem" xfId="2437" xr:uid="{00000000-0005-0000-0000-000097090000}"/>
    <cellStyle name="SAPBEXtitle" xfId="2438" xr:uid="{00000000-0005-0000-0000-000098090000}"/>
    <cellStyle name="SAPBEXundefined" xfId="2439" xr:uid="{00000000-0005-0000-0000-000099090000}"/>
    <cellStyle name="_x0001_sç?" xfId="2440" xr:uid="{00000000-0005-0000-0000-00009A090000}"/>
    <cellStyle name="_x0001_sç??_? ?A?t?t?.?" xfId="2441" xr:uid="{00000000-0005-0000-0000-00009B090000}"/>
    <cellStyle name="SHADEDSTORES" xfId="2442" xr:uid="{00000000-0005-0000-0000-00009C090000}"/>
    <cellStyle name="Siêu nối kết_Book1" xfId="2443" xr:uid="{00000000-0005-0000-0000-00009D090000}"/>
    <cellStyle name="specstores" xfId="2444" xr:uid="{00000000-0005-0000-0000-00009E090000}"/>
    <cellStyle name="Standard_NEGS" xfId="2445" xr:uid="{00000000-0005-0000-0000-00009F090000}"/>
    <cellStyle name="STTDG" xfId="2446" xr:uid="{00000000-0005-0000-0000-0000A0090000}"/>
    <cellStyle name="style" xfId="2447" xr:uid="{00000000-0005-0000-0000-0000A1090000}"/>
    <cellStyle name="Style 1" xfId="2448" xr:uid="{00000000-0005-0000-0000-0000A2090000}"/>
    <cellStyle name="Style 1 2" xfId="2449" xr:uid="{00000000-0005-0000-0000-0000A3090000}"/>
    <cellStyle name="Style 1 2 2" xfId="2450" xr:uid="{00000000-0005-0000-0000-0000A4090000}"/>
    <cellStyle name="Style 1 3" xfId="2451" xr:uid="{00000000-0005-0000-0000-0000A5090000}"/>
    <cellStyle name="Style 1 4" xfId="2452" xr:uid="{00000000-0005-0000-0000-0000A6090000}"/>
    <cellStyle name="Style 10" xfId="2453" xr:uid="{00000000-0005-0000-0000-0000A7090000}"/>
    <cellStyle name="Style 11" xfId="2454" xr:uid="{00000000-0005-0000-0000-0000A8090000}"/>
    <cellStyle name="Style 12" xfId="2455" xr:uid="{00000000-0005-0000-0000-0000A9090000}"/>
    <cellStyle name="Style 13" xfId="2456" xr:uid="{00000000-0005-0000-0000-0000AA090000}"/>
    <cellStyle name="Style 14" xfId="2457" xr:uid="{00000000-0005-0000-0000-0000AB090000}"/>
    <cellStyle name="Style 15" xfId="2458" xr:uid="{00000000-0005-0000-0000-0000AC090000}"/>
    <cellStyle name="Style 16" xfId="2459" xr:uid="{00000000-0005-0000-0000-0000AD090000}"/>
    <cellStyle name="Style 17" xfId="2460" xr:uid="{00000000-0005-0000-0000-0000AE090000}"/>
    <cellStyle name="Style 18" xfId="2461" xr:uid="{00000000-0005-0000-0000-0000AF090000}"/>
    <cellStyle name="Style 19" xfId="2462" xr:uid="{00000000-0005-0000-0000-0000B0090000}"/>
    <cellStyle name="Style 2" xfId="2463" xr:uid="{00000000-0005-0000-0000-0000B1090000}"/>
    <cellStyle name="Style 20" xfId="2464" xr:uid="{00000000-0005-0000-0000-0000B2090000}"/>
    <cellStyle name="Style 21" xfId="2465" xr:uid="{00000000-0005-0000-0000-0000B3090000}"/>
    <cellStyle name="Style 22" xfId="2466" xr:uid="{00000000-0005-0000-0000-0000B4090000}"/>
    <cellStyle name="Style 23" xfId="2467" xr:uid="{00000000-0005-0000-0000-0000B5090000}"/>
    <cellStyle name="Style 24" xfId="2468" xr:uid="{00000000-0005-0000-0000-0000B6090000}"/>
    <cellStyle name="Style 25" xfId="2469" xr:uid="{00000000-0005-0000-0000-0000B7090000}"/>
    <cellStyle name="Style 26" xfId="2470" xr:uid="{00000000-0005-0000-0000-0000B8090000}"/>
    <cellStyle name="Style 27" xfId="2471" xr:uid="{00000000-0005-0000-0000-0000B9090000}"/>
    <cellStyle name="Style 28" xfId="2472" xr:uid="{00000000-0005-0000-0000-0000BA090000}"/>
    <cellStyle name="Style 29" xfId="2473" xr:uid="{00000000-0005-0000-0000-0000BB090000}"/>
    <cellStyle name="Style 3" xfId="2474" xr:uid="{00000000-0005-0000-0000-0000BC090000}"/>
    <cellStyle name="Style 30" xfId="2475" xr:uid="{00000000-0005-0000-0000-0000BD090000}"/>
    <cellStyle name="Style 31" xfId="2476" xr:uid="{00000000-0005-0000-0000-0000BE090000}"/>
    <cellStyle name="Style 32" xfId="2477" xr:uid="{00000000-0005-0000-0000-0000BF090000}"/>
    <cellStyle name="Style 33" xfId="2478" xr:uid="{00000000-0005-0000-0000-0000C0090000}"/>
    <cellStyle name="Style 34" xfId="2479" xr:uid="{00000000-0005-0000-0000-0000C1090000}"/>
    <cellStyle name="Style 35" xfId="2480" xr:uid="{00000000-0005-0000-0000-0000C2090000}"/>
    <cellStyle name="Style 36" xfId="2481" xr:uid="{00000000-0005-0000-0000-0000C3090000}"/>
    <cellStyle name="Style 37" xfId="2482" xr:uid="{00000000-0005-0000-0000-0000C4090000}"/>
    <cellStyle name="Style 38" xfId="2483" xr:uid="{00000000-0005-0000-0000-0000C5090000}"/>
    <cellStyle name="Style 39" xfId="2484" xr:uid="{00000000-0005-0000-0000-0000C6090000}"/>
    <cellStyle name="Style 4" xfId="2485" xr:uid="{00000000-0005-0000-0000-0000C7090000}"/>
    <cellStyle name="Style 40" xfId="2486" xr:uid="{00000000-0005-0000-0000-0000C8090000}"/>
    <cellStyle name="Style 41" xfId="2487" xr:uid="{00000000-0005-0000-0000-0000C9090000}"/>
    <cellStyle name="Style 42" xfId="2488" xr:uid="{00000000-0005-0000-0000-0000CA090000}"/>
    <cellStyle name="Style 43" xfId="2489" xr:uid="{00000000-0005-0000-0000-0000CB090000}"/>
    <cellStyle name="Style 44" xfId="2490" xr:uid="{00000000-0005-0000-0000-0000CC090000}"/>
    <cellStyle name="Style 45" xfId="2491" xr:uid="{00000000-0005-0000-0000-0000CD090000}"/>
    <cellStyle name="Style 46" xfId="2492" xr:uid="{00000000-0005-0000-0000-0000CE090000}"/>
    <cellStyle name="Style 47" xfId="2493" xr:uid="{00000000-0005-0000-0000-0000CF090000}"/>
    <cellStyle name="Style 48" xfId="2494" xr:uid="{00000000-0005-0000-0000-0000D0090000}"/>
    <cellStyle name="Style 49" xfId="2495" xr:uid="{00000000-0005-0000-0000-0000D1090000}"/>
    <cellStyle name="Style 5" xfId="2496" xr:uid="{00000000-0005-0000-0000-0000D2090000}"/>
    <cellStyle name="Style 50" xfId="2497" xr:uid="{00000000-0005-0000-0000-0000D3090000}"/>
    <cellStyle name="Style 51" xfId="2498" xr:uid="{00000000-0005-0000-0000-0000D4090000}"/>
    <cellStyle name="Style 52" xfId="2499" xr:uid="{00000000-0005-0000-0000-0000D5090000}"/>
    <cellStyle name="Style 53" xfId="2500" xr:uid="{00000000-0005-0000-0000-0000D6090000}"/>
    <cellStyle name="Style 54" xfId="2501" xr:uid="{00000000-0005-0000-0000-0000D7090000}"/>
    <cellStyle name="Style 55" xfId="2502" xr:uid="{00000000-0005-0000-0000-0000D8090000}"/>
    <cellStyle name="Style 6" xfId="2503" xr:uid="{00000000-0005-0000-0000-0000D9090000}"/>
    <cellStyle name="Style 7" xfId="2504" xr:uid="{00000000-0005-0000-0000-0000DA090000}"/>
    <cellStyle name="Style 8" xfId="2505" xr:uid="{00000000-0005-0000-0000-0000DB090000}"/>
    <cellStyle name="Style 9" xfId="2506" xr:uid="{00000000-0005-0000-0000-0000DC090000}"/>
    <cellStyle name="style_1" xfId="2507" xr:uid="{00000000-0005-0000-0000-0000DD090000}"/>
    <cellStyle name="subhead" xfId="2508" xr:uid="{00000000-0005-0000-0000-0000DE090000}"/>
    <cellStyle name="Subtotal" xfId="2509" xr:uid="{00000000-0005-0000-0000-0000DF090000}"/>
    <cellStyle name="T" xfId="2510" xr:uid="{00000000-0005-0000-0000-0000E0090000}"/>
    <cellStyle name="T_1 Bieu 6 thang nam 2011" xfId="2511" xr:uid="{00000000-0005-0000-0000-0000E1090000}"/>
    <cellStyle name="T_1 Bieu 6 thang nam 2011_BC von DTPT 6 thang 2012" xfId="2512" xr:uid="{00000000-0005-0000-0000-0000E2090000}"/>
    <cellStyle name="T_1 Bieu 6 thang nam 2011_Bieu du thao QD von ho tro co MT" xfId="2513" xr:uid="{00000000-0005-0000-0000-0000E3090000}"/>
    <cellStyle name="T_1 Bieu 6 thang nam 2011_Ke hoach 2012 (theo doi)" xfId="2514" xr:uid="{00000000-0005-0000-0000-0000E4090000}"/>
    <cellStyle name="T_1 Bieu 6 thang nam 2011_Ke hoach 2012 theo doi (giai ngan 30.6.12)" xfId="2515" xr:uid="{00000000-0005-0000-0000-0000E5090000}"/>
    <cellStyle name="T_bao cao phan bo KHDT 2011(final)" xfId="2516" xr:uid="{00000000-0005-0000-0000-0000E6090000}"/>
    <cellStyle name="T_Bao cao tinh hinh thuc hien KH 2009 den 31-01-10" xfId="2517" xr:uid="{00000000-0005-0000-0000-0000E7090000}"/>
    <cellStyle name="T_Bao cao tinh hinh thuc hien KH 2009 den 31-01-10_BC von DTPT 6 thang 2012" xfId="2518" xr:uid="{00000000-0005-0000-0000-0000E8090000}"/>
    <cellStyle name="T_Bao cao tinh hinh thuc hien KH 2009 den 31-01-10_Bieu du thao QD von ho tro co MT" xfId="2519" xr:uid="{00000000-0005-0000-0000-0000E9090000}"/>
    <cellStyle name="T_Bao cao tinh hinh thuc hien KH 2009 den 31-01-10_Ke hoach 2012 (theo doi)" xfId="2520" xr:uid="{00000000-0005-0000-0000-0000EA090000}"/>
    <cellStyle name="T_Bao cao tinh hinh thuc hien KH 2009 den 31-01-10_Ke hoach 2012 theo doi (giai ngan 30.6.12)" xfId="2521" xr:uid="{00000000-0005-0000-0000-0000EB090000}"/>
    <cellStyle name="T_BC cong trinh trong diem" xfId="2522" xr:uid="{00000000-0005-0000-0000-0000EC090000}"/>
    <cellStyle name="T_BC cong trinh trong diem_BC von DTPT 6 thang 2012" xfId="2523" xr:uid="{00000000-0005-0000-0000-0000ED090000}"/>
    <cellStyle name="T_BC cong trinh trong diem_Bieu du thao QD von ho tro co MT" xfId="2524" xr:uid="{00000000-0005-0000-0000-0000EE090000}"/>
    <cellStyle name="T_BC cong trinh trong diem_Ke hoach 2012 (theo doi)" xfId="2525" xr:uid="{00000000-0005-0000-0000-0000EF090000}"/>
    <cellStyle name="T_BC cong trinh trong diem_Ke hoach 2012 theo doi (giai ngan 30.6.12)" xfId="2526" xr:uid="{00000000-0005-0000-0000-0000F0090000}"/>
    <cellStyle name="T_BC von DTPT 6 thang 2012" xfId="2527" xr:uid="{00000000-0005-0000-0000-0000F1090000}"/>
    <cellStyle name="T_Bc_tuan_1_CKy_6_KONTUM" xfId="2528" xr:uid="{00000000-0005-0000-0000-0000F2090000}"/>
    <cellStyle name="T_Bc_tuan_1_CKy_6_KONTUM_Bao cao tinh hinh thuc hien KH 2009 den 31-01-10" xfId="2529" xr:uid="{00000000-0005-0000-0000-0000F3090000}"/>
    <cellStyle name="T_Bc_tuan_1_CKy_6_KONTUM_Bao cao tinh hinh thuc hien KH 2009 den 31-01-10_BC von DTPT 6 thang 2012" xfId="2530" xr:uid="{00000000-0005-0000-0000-0000F4090000}"/>
    <cellStyle name="T_Bc_tuan_1_CKy_6_KONTUM_Bao cao tinh hinh thuc hien KH 2009 den 31-01-10_Bieu du thao QD von ho tro co MT" xfId="2531" xr:uid="{00000000-0005-0000-0000-0000F5090000}"/>
    <cellStyle name="T_Bc_tuan_1_CKy_6_KONTUM_Bao cao tinh hinh thuc hien KH 2009 den 31-01-10_Ke hoach 2012 (theo doi)" xfId="2532" xr:uid="{00000000-0005-0000-0000-0000F6090000}"/>
    <cellStyle name="T_Bc_tuan_1_CKy_6_KONTUM_Bao cao tinh hinh thuc hien KH 2009 den 31-01-10_Ke hoach 2012 theo doi (giai ngan 30.6.12)" xfId="2533" xr:uid="{00000000-0005-0000-0000-0000F7090000}"/>
    <cellStyle name="T_Bc_tuan_1_CKy_6_KONTUM_BC von DTPT 6 thang 2012" xfId="2534" xr:uid="{00000000-0005-0000-0000-0000F8090000}"/>
    <cellStyle name="T_Bc_tuan_1_CKy_6_KONTUM_Bieu du thao QD von ho tro co MT" xfId="2535" xr:uid="{00000000-0005-0000-0000-0000F9090000}"/>
    <cellStyle name="T_Bc_tuan_1_CKy_6_KONTUM_Bieu1" xfId="2536" xr:uid="{00000000-0005-0000-0000-0000FA090000}"/>
    <cellStyle name="T_Bc_tuan_1_CKy_6_KONTUM_Bieu1_BC von DTPT 6 thang 2012" xfId="2537" xr:uid="{00000000-0005-0000-0000-0000FB090000}"/>
    <cellStyle name="T_Bc_tuan_1_CKy_6_KONTUM_Bieu1_Bieu du thao QD von ho tro co MT" xfId="2538" xr:uid="{00000000-0005-0000-0000-0000FC090000}"/>
    <cellStyle name="T_Bc_tuan_1_CKy_6_KONTUM_Bieu1_Ke hoach 2012 (theo doi)" xfId="2539" xr:uid="{00000000-0005-0000-0000-0000FD090000}"/>
    <cellStyle name="T_Bc_tuan_1_CKy_6_KONTUM_Bieu1_Ke hoach 2012 theo doi (giai ngan 30.6.12)" xfId="2540" xr:uid="{00000000-0005-0000-0000-0000FE090000}"/>
    <cellStyle name="T_Bc_tuan_1_CKy_6_KONTUM_CVLN_ _09_SKH-STC thuc hien KH 2008 keo dai_29-9-09_THE" xfId="2541" xr:uid="{00000000-0005-0000-0000-0000FF090000}"/>
    <cellStyle name="T_Bc_tuan_1_CKy_6_KONTUM_CVLN_ _09_SKH-STC thuc hien KH 2008 keo dai_29-9-09_THE_BC von DTPT 6 thang 2012" xfId="2542" xr:uid="{00000000-0005-0000-0000-0000000A0000}"/>
    <cellStyle name="T_Bc_tuan_1_CKy_6_KONTUM_CVLN_ _09_SKH-STC thuc hien KH 2008 keo dai_29-9-09_THE_Bieu du thao QD von ho tro co MT" xfId="2543" xr:uid="{00000000-0005-0000-0000-0000010A0000}"/>
    <cellStyle name="T_Bc_tuan_1_CKy_6_KONTUM_CVLN_ _09_SKH-STC thuc hien KH 2008 keo dai_29-9-09_THE_Ke hoach 2012 (theo doi)" xfId="2544" xr:uid="{00000000-0005-0000-0000-0000020A0000}"/>
    <cellStyle name="T_Bc_tuan_1_CKy_6_KONTUM_CVLN_ _09_SKH-STC thuc hien KH 2008 keo dai_29-9-09_THE_Ke hoach 2012 theo doi (giai ngan 30.6.12)" xfId="2545" xr:uid="{00000000-0005-0000-0000-0000030A0000}"/>
    <cellStyle name="T_Bc_tuan_1_CKy_6_KONTUM_Dang ky phan khai von ODA (gui Bo)" xfId="2546" xr:uid="{00000000-0005-0000-0000-0000040A0000}"/>
    <cellStyle name="T_Bc_tuan_1_CKy_6_KONTUM_Dang ky phan khai von ODA (gui Bo)_BC von DTPT 6 thang 2012" xfId="2547" xr:uid="{00000000-0005-0000-0000-0000050A0000}"/>
    <cellStyle name="T_Bc_tuan_1_CKy_6_KONTUM_Dang ky phan khai von ODA (gui Bo)_Bieu du thao QD von ho tro co MT" xfId="2548" xr:uid="{00000000-0005-0000-0000-0000060A0000}"/>
    <cellStyle name="T_Bc_tuan_1_CKy_6_KONTUM_Dang ky phan khai von ODA (gui Bo)_Ke hoach 2012 theo doi (giai ngan 30.6.12)" xfId="2549" xr:uid="{00000000-0005-0000-0000-0000070A0000}"/>
    <cellStyle name="T_Bc_tuan_1_CKy_6_KONTUM_Ke hoach 2012 (theo doi)" xfId="2550" xr:uid="{00000000-0005-0000-0000-0000080A0000}"/>
    <cellStyle name="T_Bc_tuan_1_CKy_6_KONTUM_Ke hoach 2012 theo doi (giai ngan 30.6.12)" xfId="2551" xr:uid="{00000000-0005-0000-0000-0000090A0000}"/>
    <cellStyle name="T_Bieu 01 UB(hung)" xfId="2552" xr:uid="{00000000-0005-0000-0000-00000A0A0000}"/>
    <cellStyle name="T_Bieu du thao QD von ho tro co MT" xfId="2553" xr:uid="{00000000-0005-0000-0000-00000B0A0000}"/>
    <cellStyle name="T_Bieu1" xfId="2554" xr:uid="{00000000-0005-0000-0000-00000C0A0000}"/>
    <cellStyle name="T_Bieu1_BC von DTPT 6 thang 2012" xfId="2555" xr:uid="{00000000-0005-0000-0000-00000D0A0000}"/>
    <cellStyle name="T_Bieu1_Bieu du thao QD von ho tro co MT" xfId="2556" xr:uid="{00000000-0005-0000-0000-00000E0A0000}"/>
    <cellStyle name="T_Bieu1_Ke hoach 2012 (theo doi)" xfId="2557" xr:uid="{00000000-0005-0000-0000-00000F0A0000}"/>
    <cellStyle name="T_Bieu1_Ke hoach 2012 theo doi (giai ngan 30.6.12)" xfId="2558" xr:uid="{00000000-0005-0000-0000-0000100A0000}"/>
    <cellStyle name="T_Book1" xfId="2559" xr:uid="{00000000-0005-0000-0000-0000110A0000}"/>
    <cellStyle name="T_Book1_1" xfId="2560" xr:uid="{00000000-0005-0000-0000-0000120A0000}"/>
    <cellStyle name="T_Book1_1_Book1" xfId="2561" xr:uid="{00000000-0005-0000-0000-0000130A0000}"/>
    <cellStyle name="T_Book1_1_Book1_Nhu cau von dau tu 2013-2015 (LD Vụ sua)" xfId="2562" xr:uid="{00000000-0005-0000-0000-0000140A0000}"/>
    <cellStyle name="T_Book1_1_Nhu cau von dau tu 2013-2015 (LD Vụ sua)" xfId="2563" xr:uid="{00000000-0005-0000-0000-0000150A0000}"/>
    <cellStyle name="T_Book1_2" xfId="2564" xr:uid="{00000000-0005-0000-0000-0000160A0000}"/>
    <cellStyle name="T_Book1_2_Book1" xfId="2565" xr:uid="{00000000-0005-0000-0000-0000170A0000}"/>
    <cellStyle name="T_Book1_2_Book1_Nhu cau von dau tu 2013-2015 (LD Vụ sua)" xfId="2566" xr:uid="{00000000-0005-0000-0000-0000180A0000}"/>
    <cellStyle name="T_Book1_2_Nhu cau von dau tu 2013-2015 (LD Vụ sua)" xfId="2567" xr:uid="{00000000-0005-0000-0000-0000190A0000}"/>
    <cellStyle name="T_Book1_3" xfId="2568" xr:uid="{00000000-0005-0000-0000-00001A0A0000}"/>
    <cellStyle name="T_Book1_3_Nhu cau von dau tu 2013-2015 (LD Vụ sua)" xfId="2569" xr:uid="{00000000-0005-0000-0000-00001B0A0000}"/>
    <cellStyle name="T_Book1_4" xfId="2570" xr:uid="{00000000-0005-0000-0000-00001C0A0000}"/>
    <cellStyle name="T_Book1_bao cao phan bo KHDT 2011(final)" xfId="2571" xr:uid="{00000000-0005-0000-0000-00001D0A0000}"/>
    <cellStyle name="T_Book1_Bao cao tinh hinh thuc hien KH 2009 den 31-01-10" xfId="2572" xr:uid="{00000000-0005-0000-0000-00001E0A0000}"/>
    <cellStyle name="T_Book1_Bao cao tinh hinh thuc hien KH 2009 den 31-01-10_BC von DTPT 6 thang 2012" xfId="2573" xr:uid="{00000000-0005-0000-0000-00001F0A0000}"/>
    <cellStyle name="T_Book1_Bao cao tinh hinh thuc hien KH 2009 den 31-01-10_Bieu du thao QD von ho tro co MT" xfId="2574" xr:uid="{00000000-0005-0000-0000-0000200A0000}"/>
    <cellStyle name="T_Book1_Bao cao tinh hinh thuc hien KH 2009 den 31-01-10_Ke hoach 2012 (theo doi)" xfId="2575" xr:uid="{00000000-0005-0000-0000-0000210A0000}"/>
    <cellStyle name="T_Book1_Bao cao tinh hinh thuc hien KH 2009 den 31-01-10_Ke hoach 2012 theo doi (giai ngan 30.6.12)" xfId="2576" xr:uid="{00000000-0005-0000-0000-0000220A0000}"/>
    <cellStyle name="T_Book1_BC von DTPT 6 thang 2012" xfId="2577" xr:uid="{00000000-0005-0000-0000-0000230A0000}"/>
    <cellStyle name="T_Book1_Bieu du thao QD von ho tro co MT" xfId="2578" xr:uid="{00000000-0005-0000-0000-0000240A0000}"/>
    <cellStyle name="T_Book1_Bieu1" xfId="2579" xr:uid="{00000000-0005-0000-0000-0000250A0000}"/>
    <cellStyle name="T_Book1_Bieu1_BC von DTPT 6 thang 2012" xfId="2580" xr:uid="{00000000-0005-0000-0000-0000260A0000}"/>
    <cellStyle name="T_Book1_Bieu1_Bieu du thao QD von ho tro co MT" xfId="2581" xr:uid="{00000000-0005-0000-0000-0000270A0000}"/>
    <cellStyle name="T_Book1_Bieu1_Ke hoach 2012 (theo doi)" xfId="2582" xr:uid="{00000000-0005-0000-0000-0000280A0000}"/>
    <cellStyle name="T_Book1_Bieu1_Ke hoach 2012 theo doi (giai ngan 30.6.12)" xfId="2583" xr:uid="{00000000-0005-0000-0000-0000290A0000}"/>
    <cellStyle name="T_Book1_Book1" xfId="2584" xr:uid="{00000000-0005-0000-0000-00002A0A0000}"/>
    <cellStyle name="T_Book1_Book1_1" xfId="2585" xr:uid="{00000000-0005-0000-0000-00002B0A0000}"/>
    <cellStyle name="T_Book1_Book1_1_Nhu cau von dau tu 2013-2015 (LD Vụ sua)" xfId="2586" xr:uid="{00000000-0005-0000-0000-00002C0A0000}"/>
    <cellStyle name="T_Book1_Book1_BC von DTPT 6 thang 2012" xfId="2587" xr:uid="{00000000-0005-0000-0000-00002D0A0000}"/>
    <cellStyle name="T_Book1_Book1_Bieu du thao QD von ho tro co MT" xfId="2588" xr:uid="{00000000-0005-0000-0000-00002E0A0000}"/>
    <cellStyle name="T_Book1_Book1_Ke hoach 2012 (theo doi)" xfId="2589" xr:uid="{00000000-0005-0000-0000-00002F0A0000}"/>
    <cellStyle name="T_Book1_Book1_Ke hoach 2012 theo doi (giai ngan 30.6.12)" xfId="2590" xr:uid="{00000000-0005-0000-0000-0000300A0000}"/>
    <cellStyle name="T_Book1_Book1_Nhu cau von dau tu 2013-2015 (LD Vụ sua)" xfId="2591" xr:uid="{00000000-0005-0000-0000-0000310A0000}"/>
    <cellStyle name="T_Book1_Dang ky phan khai von ODA (gui Bo)" xfId="2592" xr:uid="{00000000-0005-0000-0000-0000320A0000}"/>
    <cellStyle name="T_Book1_Dang ky phan khai von ODA (gui Bo)_BC von DTPT 6 thang 2012" xfId="2593" xr:uid="{00000000-0005-0000-0000-0000330A0000}"/>
    <cellStyle name="T_Book1_Dang ky phan khai von ODA (gui Bo)_Bieu du thao QD von ho tro co MT" xfId="2594" xr:uid="{00000000-0005-0000-0000-0000340A0000}"/>
    <cellStyle name="T_Book1_Dang ky phan khai von ODA (gui Bo)_Ke hoach 2012 theo doi (giai ngan 30.6.12)" xfId="2595" xr:uid="{00000000-0005-0000-0000-0000350A0000}"/>
    <cellStyle name="T_Book1_Ke hoach 2012 (theo doi)" xfId="2596" xr:uid="{00000000-0005-0000-0000-0000360A0000}"/>
    <cellStyle name="T_Book1_Ke hoach 2012 theo doi (giai ngan 30.6.12)" xfId="2597" xr:uid="{00000000-0005-0000-0000-0000370A0000}"/>
    <cellStyle name="T_Book1_Nhu cau von dau tu 2013-2015 (LD Vụ sua)" xfId="2598" xr:uid="{00000000-0005-0000-0000-0000380A0000}"/>
    <cellStyle name="T_Book1_Phu luc 5 - TH nhu cau cua BNN" xfId="2599" xr:uid="{00000000-0005-0000-0000-0000390A0000}"/>
    <cellStyle name="T_Book1_Ra soat KH 2008 (chinh thuc)" xfId="2600" xr:uid="{00000000-0005-0000-0000-00003A0A0000}"/>
    <cellStyle name="T_Book1_Ra soat KH 2008 (chinh thuc)_BC von DTPT 6 thang 2012" xfId="2601" xr:uid="{00000000-0005-0000-0000-00003B0A0000}"/>
    <cellStyle name="T_Book1_Ra soat KH 2008 (chinh thuc)_Bieu du thao QD von ho tro co MT" xfId="2602" xr:uid="{00000000-0005-0000-0000-00003C0A0000}"/>
    <cellStyle name="T_Book1_Ra soat KH 2008 (chinh thuc)_Ke hoach 2012 (theo doi)" xfId="2603" xr:uid="{00000000-0005-0000-0000-00003D0A0000}"/>
    <cellStyle name="T_Book1_Ra soat KH 2008 (chinh thuc)_Ke hoach 2012 theo doi (giai ngan 30.6.12)" xfId="2604" xr:uid="{00000000-0005-0000-0000-00003E0A0000}"/>
    <cellStyle name="T_Book1_Ra soat KH 2009 (chinh thuc o nha)" xfId="2605" xr:uid="{00000000-0005-0000-0000-00003F0A0000}"/>
    <cellStyle name="T_Book1_Ra soat KH 2009 (chinh thuc o nha)_BC von DTPT 6 thang 2012" xfId="2606" xr:uid="{00000000-0005-0000-0000-0000400A0000}"/>
    <cellStyle name="T_Book1_Ra soat KH 2009 (chinh thuc o nha)_Bieu du thao QD von ho tro co MT" xfId="2607" xr:uid="{00000000-0005-0000-0000-0000410A0000}"/>
    <cellStyle name="T_Book1_Ra soat KH 2009 (chinh thuc o nha)_Ke hoach 2012 (theo doi)" xfId="2608" xr:uid="{00000000-0005-0000-0000-0000420A0000}"/>
    <cellStyle name="T_Book1_Ra soat KH 2009 (chinh thuc o nha)_Ke hoach 2012 theo doi (giai ngan 30.6.12)" xfId="2609" xr:uid="{00000000-0005-0000-0000-0000430A0000}"/>
    <cellStyle name="T_Book2" xfId="2610" xr:uid="{00000000-0005-0000-0000-0000440A0000}"/>
    <cellStyle name="T_Book2_Nhu cau von dau tu 2013-2015 (LD Vụ sua)" xfId="2611" xr:uid="{00000000-0005-0000-0000-0000450A0000}"/>
    <cellStyle name="T_Cao do mong cong, phai tuyen" xfId="2612" xr:uid="{00000000-0005-0000-0000-0000460A0000}"/>
    <cellStyle name="T_Cao do mong cong, phai tuyen_Nhu cau von dau tu 2013-2015 (LD Vụ sua)" xfId="2613" xr:uid="{00000000-0005-0000-0000-0000470A0000}"/>
    <cellStyle name="T_Chi tieu 5 nam" xfId="2614" xr:uid="{00000000-0005-0000-0000-0000480A0000}"/>
    <cellStyle name="T_Chi tieu 5 nam_BC cong trinh trong diem" xfId="2615" xr:uid="{00000000-0005-0000-0000-0000490A0000}"/>
    <cellStyle name="T_Chi tieu 5 nam_BC cong trinh trong diem_BC von DTPT 6 thang 2012" xfId="2616" xr:uid="{00000000-0005-0000-0000-00004A0A0000}"/>
    <cellStyle name="T_Chi tieu 5 nam_BC cong trinh trong diem_Bieu du thao QD von ho tro co MT" xfId="2617" xr:uid="{00000000-0005-0000-0000-00004B0A0000}"/>
    <cellStyle name="T_Chi tieu 5 nam_BC cong trinh trong diem_Ke hoach 2012 (theo doi)" xfId="2618" xr:uid="{00000000-0005-0000-0000-00004C0A0000}"/>
    <cellStyle name="T_Chi tieu 5 nam_BC cong trinh trong diem_Ke hoach 2012 theo doi (giai ngan 30.6.12)" xfId="2619" xr:uid="{00000000-0005-0000-0000-00004D0A0000}"/>
    <cellStyle name="T_Chi tieu 5 nam_BC von DTPT 6 thang 2012" xfId="2620" xr:uid="{00000000-0005-0000-0000-00004E0A0000}"/>
    <cellStyle name="T_Chi tieu 5 nam_Bieu du thao QD von ho tro co MT" xfId="2621" xr:uid="{00000000-0005-0000-0000-00004F0A0000}"/>
    <cellStyle name="T_Chi tieu 5 nam_Ke hoach 2012 (theo doi)" xfId="2622" xr:uid="{00000000-0005-0000-0000-0000500A0000}"/>
    <cellStyle name="T_Chi tieu 5 nam_Ke hoach 2012 theo doi (giai ngan 30.6.12)" xfId="2623" xr:uid="{00000000-0005-0000-0000-0000510A0000}"/>
    <cellStyle name="T_Chi tieu 5 nam_pvhung.skhdt 20117113152041 Danh muc cong trinh trong diem" xfId="2624" xr:uid="{00000000-0005-0000-0000-0000520A0000}"/>
    <cellStyle name="T_Chi tieu 5 nam_pvhung.skhdt 20117113152041 Danh muc cong trinh trong diem_BC von DTPT 6 thang 2012" xfId="2625" xr:uid="{00000000-0005-0000-0000-0000530A0000}"/>
    <cellStyle name="T_Chi tieu 5 nam_pvhung.skhdt 20117113152041 Danh muc cong trinh trong diem_Bieu du thao QD von ho tro co MT" xfId="2626" xr:uid="{00000000-0005-0000-0000-0000540A0000}"/>
    <cellStyle name="T_Chi tieu 5 nam_pvhung.skhdt 20117113152041 Danh muc cong trinh trong diem_Ke hoach 2012 (theo doi)" xfId="2627" xr:uid="{00000000-0005-0000-0000-0000550A0000}"/>
    <cellStyle name="T_Chi tieu 5 nam_pvhung.skhdt 20117113152041 Danh muc cong trinh trong diem_Ke hoach 2012 theo doi (giai ngan 30.6.12)" xfId="2628" xr:uid="{00000000-0005-0000-0000-0000560A0000}"/>
    <cellStyle name="T_Dang ky phan khai von ODA (gui Bo)" xfId="2629" xr:uid="{00000000-0005-0000-0000-0000570A0000}"/>
    <cellStyle name="T_Dang ky phan khai von ODA (gui Bo)_BC von DTPT 6 thang 2012" xfId="2630" xr:uid="{00000000-0005-0000-0000-0000580A0000}"/>
    <cellStyle name="T_Dang ky phan khai von ODA (gui Bo)_Bieu du thao QD von ho tro co MT" xfId="2631" xr:uid="{00000000-0005-0000-0000-0000590A0000}"/>
    <cellStyle name="T_Dang ky phan khai von ODA (gui Bo)_Ke hoach 2012 theo doi (giai ngan 30.6.12)" xfId="2632" xr:uid="{00000000-0005-0000-0000-00005A0A0000}"/>
    <cellStyle name="T_DK bo tri lai (chinh thuc)" xfId="2633" xr:uid="{00000000-0005-0000-0000-00005B0A0000}"/>
    <cellStyle name="T_DK bo tri lai (chinh thuc)_BC von DTPT 6 thang 2012" xfId="2634" xr:uid="{00000000-0005-0000-0000-00005C0A0000}"/>
    <cellStyle name="T_DK bo tri lai (chinh thuc)_Bieu du thao QD von ho tro co MT" xfId="2635" xr:uid="{00000000-0005-0000-0000-00005D0A0000}"/>
    <cellStyle name="T_DK bo tri lai (chinh thuc)_Ke hoach 2012 (theo doi)" xfId="2636" xr:uid="{00000000-0005-0000-0000-00005E0A0000}"/>
    <cellStyle name="T_DK bo tri lai (chinh thuc)_Ke hoach 2012 theo doi (giai ngan 30.6.12)" xfId="2637" xr:uid="{00000000-0005-0000-0000-00005F0A0000}"/>
    <cellStyle name="T_Gia thau Hoang Xuan" xfId="2638" xr:uid="{00000000-0005-0000-0000-0000600A0000}"/>
    <cellStyle name="T_Ke hoach 2012 (theo doi)" xfId="2639" xr:uid="{00000000-0005-0000-0000-0000610A0000}"/>
    <cellStyle name="T_Ke hoach 2012 theo doi (giai ngan 30.6.12)" xfId="2640" xr:uid="{00000000-0005-0000-0000-0000620A0000}"/>
    <cellStyle name="T_Ke hoach nam 2013 nguon MT(theo doi) den 31-5-13" xfId="2641" xr:uid="{00000000-0005-0000-0000-0000630A0000}"/>
    <cellStyle name="T_Ke hoach nam 2013 nguon MT(theo doi) den 31-5-13 2" xfId="2642" xr:uid="{00000000-0005-0000-0000-0000640A0000}"/>
    <cellStyle name="T_Mau kiem ke" xfId="2643" xr:uid="{00000000-0005-0000-0000-0000650A0000}"/>
    <cellStyle name="T_Mau kiem ke_Nhu cau von dau tu 2013-2015 (LD Vụ sua)" xfId="2644" xr:uid="{00000000-0005-0000-0000-0000660A0000}"/>
    <cellStyle name="T_Nhu cau von dau tu 2013-2015 (LD Vụ sua)" xfId="2645" xr:uid="{00000000-0005-0000-0000-0000670A0000}"/>
    <cellStyle name="T_Phu luc 5 - TH nhu cau cua BNN" xfId="2646" xr:uid="{00000000-0005-0000-0000-0000680A0000}"/>
    <cellStyle name="T_pvhung.skhdt 20117113152041 Danh muc cong trinh trong diem" xfId="2647" xr:uid="{00000000-0005-0000-0000-0000690A0000}"/>
    <cellStyle name="T_pvhung.skhdt 20117113152041 Danh muc cong trinh trong diem_BC von DTPT 6 thang 2012" xfId="2648" xr:uid="{00000000-0005-0000-0000-00006A0A0000}"/>
    <cellStyle name="T_pvhung.skhdt 20117113152041 Danh muc cong trinh trong diem_Bieu du thao QD von ho tro co MT" xfId="2649" xr:uid="{00000000-0005-0000-0000-00006B0A0000}"/>
    <cellStyle name="T_pvhung.skhdt 20117113152041 Danh muc cong trinh trong diem_Ke hoach 2012 (theo doi)" xfId="2650" xr:uid="{00000000-0005-0000-0000-00006C0A0000}"/>
    <cellStyle name="T_pvhung.skhdt 20117113152041 Danh muc cong trinh trong diem_Ke hoach 2012 theo doi (giai ngan 30.6.12)" xfId="2651" xr:uid="{00000000-0005-0000-0000-00006D0A0000}"/>
    <cellStyle name="T_QT di chuyen ca phe" xfId="2652" xr:uid="{00000000-0005-0000-0000-00006E0A0000}"/>
    <cellStyle name="T_QT di chuyen ca phe_Nhu cau von dau tu 2013-2015 (LD Vụ sua)" xfId="2653" xr:uid="{00000000-0005-0000-0000-00006F0A0000}"/>
    <cellStyle name="T_Ra soat KH 2008 (chinh thuc)" xfId="2654" xr:uid="{00000000-0005-0000-0000-0000700A0000}"/>
    <cellStyle name="T_Ra soat KH 2008 (chinh thuc)_BC von DTPT 6 thang 2012" xfId="2655" xr:uid="{00000000-0005-0000-0000-0000710A0000}"/>
    <cellStyle name="T_Ra soat KH 2008 (chinh thuc)_Bieu du thao QD von ho tro co MT" xfId="2656" xr:uid="{00000000-0005-0000-0000-0000720A0000}"/>
    <cellStyle name="T_Ra soat KH 2008 (chinh thuc)_Ke hoach 2012 (theo doi)" xfId="2657" xr:uid="{00000000-0005-0000-0000-0000730A0000}"/>
    <cellStyle name="T_Ra soat KH 2008 (chinh thuc)_Ke hoach 2012 theo doi (giai ngan 30.6.12)" xfId="2658" xr:uid="{00000000-0005-0000-0000-0000740A0000}"/>
    <cellStyle name="T_Ra soat KH 2009 (chinh thuc o nha)" xfId="2659" xr:uid="{00000000-0005-0000-0000-0000750A0000}"/>
    <cellStyle name="T_Ra soat KH 2009 (chinh thuc o nha)_BC von DTPT 6 thang 2012" xfId="2660" xr:uid="{00000000-0005-0000-0000-0000760A0000}"/>
    <cellStyle name="T_Ra soat KH 2009 (chinh thuc o nha)_Bieu du thao QD von ho tro co MT" xfId="2661" xr:uid="{00000000-0005-0000-0000-0000770A0000}"/>
    <cellStyle name="T_Ra soat KH 2009 (chinh thuc o nha)_Ke hoach 2012 (theo doi)" xfId="2662" xr:uid="{00000000-0005-0000-0000-0000780A0000}"/>
    <cellStyle name="T_Ra soat KH 2009 (chinh thuc o nha)_Ke hoach 2012 theo doi (giai ngan 30.6.12)" xfId="2663" xr:uid="{00000000-0005-0000-0000-0000790A0000}"/>
    <cellStyle name="T_Tay Bac 1" xfId="2664" xr:uid="{00000000-0005-0000-0000-00007A0A0000}"/>
    <cellStyle name="T_Tay Bac 1_Bao cao tinh hinh thuc hien KH 2009 den 31-01-10" xfId="2665" xr:uid="{00000000-0005-0000-0000-00007B0A0000}"/>
    <cellStyle name="T_Tay Bac 1_Bao cao tinh hinh thuc hien KH 2009 den 31-01-10_BC von DTPT 6 thang 2012" xfId="2666" xr:uid="{00000000-0005-0000-0000-00007C0A0000}"/>
    <cellStyle name="T_Tay Bac 1_Bao cao tinh hinh thuc hien KH 2009 den 31-01-10_Bieu du thao QD von ho tro co MT" xfId="2667" xr:uid="{00000000-0005-0000-0000-00007D0A0000}"/>
    <cellStyle name="T_Tay Bac 1_Bao cao tinh hinh thuc hien KH 2009 den 31-01-10_Ke hoach 2012 (theo doi)" xfId="2668" xr:uid="{00000000-0005-0000-0000-00007E0A0000}"/>
    <cellStyle name="T_Tay Bac 1_Bao cao tinh hinh thuc hien KH 2009 den 31-01-10_Ke hoach 2012 theo doi (giai ngan 30.6.12)" xfId="2669" xr:uid="{00000000-0005-0000-0000-00007F0A0000}"/>
    <cellStyle name="T_Tay Bac 1_BC von DTPT 6 thang 2012" xfId="2670" xr:uid="{00000000-0005-0000-0000-0000800A0000}"/>
    <cellStyle name="T_Tay Bac 1_Bieu du thao QD von ho tro co MT" xfId="2671" xr:uid="{00000000-0005-0000-0000-0000810A0000}"/>
    <cellStyle name="T_Tay Bac 1_Bieu1" xfId="2672" xr:uid="{00000000-0005-0000-0000-0000820A0000}"/>
    <cellStyle name="T_Tay Bac 1_Bieu1_BC von DTPT 6 thang 2012" xfId="2673" xr:uid="{00000000-0005-0000-0000-0000830A0000}"/>
    <cellStyle name="T_Tay Bac 1_Bieu1_Bieu du thao QD von ho tro co MT" xfId="2674" xr:uid="{00000000-0005-0000-0000-0000840A0000}"/>
    <cellStyle name="T_Tay Bac 1_Bieu1_Ke hoach 2012 (theo doi)" xfId="2675" xr:uid="{00000000-0005-0000-0000-0000850A0000}"/>
    <cellStyle name="T_Tay Bac 1_Bieu1_Ke hoach 2012 theo doi (giai ngan 30.6.12)" xfId="2676" xr:uid="{00000000-0005-0000-0000-0000860A0000}"/>
    <cellStyle name="T_Tay Bac 1_Book1" xfId="2677" xr:uid="{00000000-0005-0000-0000-0000870A0000}"/>
    <cellStyle name="T_Tay Bac 1_Book1_BC von DTPT 6 thang 2012" xfId="2678" xr:uid="{00000000-0005-0000-0000-0000880A0000}"/>
    <cellStyle name="T_Tay Bac 1_Book1_Bieu du thao QD von ho tro co MT" xfId="2679" xr:uid="{00000000-0005-0000-0000-0000890A0000}"/>
    <cellStyle name="T_Tay Bac 1_Book1_Ke hoach 2012 (theo doi)" xfId="2680" xr:uid="{00000000-0005-0000-0000-00008A0A0000}"/>
    <cellStyle name="T_Tay Bac 1_Book1_Ke hoach 2012 theo doi (giai ngan 30.6.12)" xfId="2681" xr:uid="{00000000-0005-0000-0000-00008B0A0000}"/>
    <cellStyle name="T_Tay Bac 1_Dang ky phan khai von ODA (gui Bo)" xfId="2682" xr:uid="{00000000-0005-0000-0000-00008C0A0000}"/>
    <cellStyle name="T_Tay Bac 1_Dang ky phan khai von ODA (gui Bo)_BC von DTPT 6 thang 2012" xfId="2683" xr:uid="{00000000-0005-0000-0000-00008D0A0000}"/>
    <cellStyle name="T_Tay Bac 1_Dang ky phan khai von ODA (gui Bo)_Bieu du thao QD von ho tro co MT" xfId="2684" xr:uid="{00000000-0005-0000-0000-00008E0A0000}"/>
    <cellStyle name="T_Tay Bac 1_Dang ky phan khai von ODA (gui Bo)_Ke hoach 2012 theo doi (giai ngan 30.6.12)" xfId="2685" xr:uid="{00000000-0005-0000-0000-00008F0A0000}"/>
    <cellStyle name="T_Tay Bac 1_Ke hoach 2012 (theo doi)" xfId="2686" xr:uid="{00000000-0005-0000-0000-0000900A0000}"/>
    <cellStyle name="T_Tay Bac 1_Ke hoach 2012 theo doi (giai ngan 30.6.12)" xfId="2687" xr:uid="{00000000-0005-0000-0000-0000910A0000}"/>
    <cellStyle name="T_Tay Bac 1_Ra soat KH 2008 (chinh thuc)" xfId="2688" xr:uid="{00000000-0005-0000-0000-0000920A0000}"/>
    <cellStyle name="T_Tay Bac 1_Ra soat KH 2008 (chinh thuc)_BC von DTPT 6 thang 2012" xfId="2689" xr:uid="{00000000-0005-0000-0000-0000930A0000}"/>
    <cellStyle name="T_Tay Bac 1_Ra soat KH 2008 (chinh thuc)_Bieu du thao QD von ho tro co MT" xfId="2690" xr:uid="{00000000-0005-0000-0000-0000940A0000}"/>
    <cellStyle name="T_Tay Bac 1_Ra soat KH 2008 (chinh thuc)_Ke hoach 2012 (theo doi)" xfId="2691" xr:uid="{00000000-0005-0000-0000-0000950A0000}"/>
    <cellStyle name="T_Tay Bac 1_Ra soat KH 2008 (chinh thuc)_Ke hoach 2012 theo doi (giai ngan 30.6.12)" xfId="2692" xr:uid="{00000000-0005-0000-0000-0000960A0000}"/>
    <cellStyle name="T_Tay Bac 1_Ra soat KH 2009 (chinh thuc o nha)" xfId="2693" xr:uid="{00000000-0005-0000-0000-0000970A0000}"/>
    <cellStyle name="T_Tay Bac 1_Ra soat KH 2009 (chinh thuc o nha)_BC von DTPT 6 thang 2012" xfId="2694" xr:uid="{00000000-0005-0000-0000-0000980A0000}"/>
    <cellStyle name="T_Tay Bac 1_Ra soat KH 2009 (chinh thuc o nha)_Bieu du thao QD von ho tro co MT" xfId="2695" xr:uid="{00000000-0005-0000-0000-0000990A0000}"/>
    <cellStyle name="T_Tay Bac 1_Ra soat KH 2009 (chinh thuc o nha)_Ke hoach 2012 (theo doi)" xfId="2696" xr:uid="{00000000-0005-0000-0000-00009A0A0000}"/>
    <cellStyle name="T_Tay Bac 1_Ra soat KH 2009 (chinh thuc o nha)_Ke hoach 2012 theo doi (giai ngan 30.6.12)" xfId="2697" xr:uid="{00000000-0005-0000-0000-00009B0A0000}"/>
    <cellStyle name="T_Tong hop so lieu" xfId="2698" xr:uid="{00000000-0005-0000-0000-00009C0A0000}"/>
    <cellStyle name="T_Tong hop so lieu_BC cong trinh trong diem" xfId="2699" xr:uid="{00000000-0005-0000-0000-00009D0A0000}"/>
    <cellStyle name="T_Tong hop so lieu_BC cong trinh trong diem_BC von DTPT 6 thang 2012" xfId="2700" xr:uid="{00000000-0005-0000-0000-00009E0A0000}"/>
    <cellStyle name="T_Tong hop so lieu_BC cong trinh trong diem_Bieu du thao QD von ho tro co MT" xfId="2701" xr:uid="{00000000-0005-0000-0000-00009F0A0000}"/>
    <cellStyle name="T_Tong hop so lieu_BC cong trinh trong diem_Ke hoach 2012 (theo doi)" xfId="2702" xr:uid="{00000000-0005-0000-0000-0000A00A0000}"/>
    <cellStyle name="T_Tong hop so lieu_BC cong trinh trong diem_Ke hoach 2012 theo doi (giai ngan 30.6.12)" xfId="2703" xr:uid="{00000000-0005-0000-0000-0000A10A0000}"/>
    <cellStyle name="T_Tong hop so lieu_BC von DTPT 6 thang 2012" xfId="2704" xr:uid="{00000000-0005-0000-0000-0000A20A0000}"/>
    <cellStyle name="T_Tong hop so lieu_Bieu du thao QD von ho tro co MT" xfId="2705" xr:uid="{00000000-0005-0000-0000-0000A30A0000}"/>
    <cellStyle name="T_Tong hop so lieu_Ke hoach 2012 (theo doi)" xfId="2706" xr:uid="{00000000-0005-0000-0000-0000A40A0000}"/>
    <cellStyle name="T_Tong hop so lieu_Ke hoach 2012 theo doi (giai ngan 30.6.12)" xfId="2707" xr:uid="{00000000-0005-0000-0000-0000A50A0000}"/>
    <cellStyle name="T_Tong hop so lieu_pvhung.skhdt 20117113152041 Danh muc cong trinh trong diem" xfId="2708" xr:uid="{00000000-0005-0000-0000-0000A60A0000}"/>
    <cellStyle name="T_Tong hop so lieu_pvhung.skhdt 20117113152041 Danh muc cong trinh trong diem_BC von DTPT 6 thang 2012" xfId="2709" xr:uid="{00000000-0005-0000-0000-0000A70A0000}"/>
    <cellStyle name="T_Tong hop so lieu_pvhung.skhdt 20117113152041 Danh muc cong trinh trong diem_Bieu du thao QD von ho tro co MT" xfId="2710" xr:uid="{00000000-0005-0000-0000-0000A80A0000}"/>
    <cellStyle name="T_Tong hop so lieu_pvhung.skhdt 20117113152041 Danh muc cong trinh trong diem_Ke hoach 2012 (theo doi)" xfId="2711" xr:uid="{00000000-0005-0000-0000-0000A90A0000}"/>
    <cellStyle name="T_Tong hop so lieu_pvhung.skhdt 20117113152041 Danh muc cong trinh trong diem_Ke hoach 2012 theo doi (giai ngan 30.6.12)" xfId="2712" xr:uid="{00000000-0005-0000-0000-0000AA0A0000}"/>
    <cellStyle name="T_Tong hop theo doi von TPCP" xfId="2713" xr:uid="{00000000-0005-0000-0000-0000AB0A0000}"/>
    <cellStyle name="T_Tong hop theo doi von TPCP (BC)" xfId="2714" xr:uid="{00000000-0005-0000-0000-0000AC0A0000}"/>
    <cellStyle name="T_Tong hop theo doi von TPCP (BC)_BC von DTPT 6 thang 2012" xfId="2715" xr:uid="{00000000-0005-0000-0000-0000AD0A0000}"/>
    <cellStyle name="T_Tong hop theo doi von TPCP (BC)_Bieu du thao QD von ho tro co MT" xfId="2716" xr:uid="{00000000-0005-0000-0000-0000AE0A0000}"/>
    <cellStyle name="T_Tong hop theo doi von TPCP (BC)_Ke hoach 2012 (theo doi)" xfId="2717" xr:uid="{00000000-0005-0000-0000-0000AF0A0000}"/>
    <cellStyle name="T_Tong hop theo doi von TPCP (BC)_Ke hoach 2012 theo doi (giai ngan 30.6.12)" xfId="2718" xr:uid="{00000000-0005-0000-0000-0000B00A0000}"/>
    <cellStyle name="T_Tong hop theo doi von TPCP_BC von DTPT 6 thang 2012" xfId="2719" xr:uid="{00000000-0005-0000-0000-0000B10A0000}"/>
    <cellStyle name="T_Tong hop theo doi von TPCP_Bieu du thao QD von ho tro co MT" xfId="2720" xr:uid="{00000000-0005-0000-0000-0000B20A0000}"/>
    <cellStyle name="T_Tong hop theo doi von TPCP_Dang ky phan khai von ODA (gui Bo)" xfId="2721" xr:uid="{00000000-0005-0000-0000-0000B30A0000}"/>
    <cellStyle name="T_Tong hop theo doi von TPCP_Dang ky phan khai von ODA (gui Bo)_BC von DTPT 6 thang 2012" xfId="2722" xr:uid="{00000000-0005-0000-0000-0000B40A0000}"/>
    <cellStyle name="T_Tong hop theo doi von TPCP_Dang ky phan khai von ODA (gui Bo)_Bieu du thao QD von ho tro co MT" xfId="2723" xr:uid="{00000000-0005-0000-0000-0000B50A0000}"/>
    <cellStyle name="T_Tong hop theo doi von TPCP_Dang ky phan khai von ODA (gui Bo)_Ke hoach 2012 theo doi (giai ngan 30.6.12)" xfId="2724" xr:uid="{00000000-0005-0000-0000-0000B60A0000}"/>
    <cellStyle name="T_Tong hop theo doi von TPCP_Ke hoach 2012 (theo doi)" xfId="2725" xr:uid="{00000000-0005-0000-0000-0000B70A0000}"/>
    <cellStyle name="T_Tong hop theo doi von TPCP_Ke hoach 2012 theo doi (giai ngan 30.6.12)" xfId="2726" xr:uid="{00000000-0005-0000-0000-0000B80A0000}"/>
    <cellStyle name="T_Van Ban 2007" xfId="2727" xr:uid="{00000000-0005-0000-0000-0000B90A0000}"/>
    <cellStyle name="T_Van Ban 2007_bao cao phan bo KHDT 2011(final)" xfId="2728" xr:uid="{00000000-0005-0000-0000-0000BA0A0000}"/>
    <cellStyle name="T_Van Ban 2008" xfId="2729" xr:uid="{00000000-0005-0000-0000-0000BB0A0000}"/>
    <cellStyle name="T_Van Ban 2008_bao cao phan bo KHDT 2011(final)" xfId="2730" xr:uid="{00000000-0005-0000-0000-0000BC0A0000}"/>
    <cellStyle name="T_Worksheet in D: My Documents Ke Hoach KH cac nam Nam 2014 Bao cao ve Ke hoach nam 2014 ( Hoan chinh sau TL voi Bo KH)" xfId="2731" xr:uid="{00000000-0005-0000-0000-0000BD0A0000}"/>
    <cellStyle name="T_Worksheet in D: My Documents Ke Hoach KH cac nam Nam 2014 Bao cao ve Ke hoach nam 2014 ( Hoan chinh sau TL voi Bo KH) 2" xfId="2732" xr:uid="{00000000-0005-0000-0000-0000BE0A0000}"/>
    <cellStyle name="tde" xfId="2733" xr:uid="{00000000-0005-0000-0000-0000BF0A0000}"/>
    <cellStyle name="Tentruong" xfId="2734" xr:uid="{00000000-0005-0000-0000-0000C00A0000}"/>
    <cellStyle name="Text" xfId="2735" xr:uid="{00000000-0005-0000-0000-0000C10A0000}"/>
    <cellStyle name="Text Indent A" xfId="2736" xr:uid="{00000000-0005-0000-0000-0000C20A0000}"/>
    <cellStyle name="Text Indent B" xfId="2737" xr:uid="{00000000-0005-0000-0000-0000C30A0000}"/>
    <cellStyle name="Text Indent C" xfId="2738" xr:uid="{00000000-0005-0000-0000-0000C40A0000}"/>
    <cellStyle name="Text_1 Bieu 6 thang nam 2011" xfId="2739" xr:uid="{00000000-0005-0000-0000-0000C50A0000}"/>
    <cellStyle name="th" xfId="2740" xr:uid="{00000000-0005-0000-0000-0000C60A0000}"/>
    <cellStyle name="thanh" xfId="2741" xr:uid="{00000000-0005-0000-0000-0000C70A0000}"/>
    <cellStyle name="þ_x001d_ð¤_x000c_¯þ_x0014__x000d_¨þU_x0001_À_x0004_ _x0015__x000f__x0001__x0001_" xfId="2742" xr:uid="{00000000-0005-0000-0000-0000C80A0000}"/>
    <cellStyle name="þ_x001d_ð·_x000c_æþ'_x000d_ßþU_x0001_Ø_x0005_ü_x0014__x0007__x0001__x0001_" xfId="2743" xr:uid="{00000000-0005-0000-0000-0000C90A0000}"/>
    <cellStyle name="þ_x001d_ð·_x000c_æþ'_x000d_ßþU_x0001_Ø_x0005_ü_x0014__x0007__x0001__x0001_?_x0002_ÿÿÿÿÿÿÿÿÿÿÿÿÿÿÿ¯?(_x0002__x001e__x0016_ ???¼$ÿÿÿÿ????_x0006__x0016_??????????????Í!Ë??????????           ?????           ?????????_x000d_C:\WINDOWS\_x000d_V_x000d_S\TEMP_x000d_NC;C:\NU;C:\VIRUS;_x000d_?????????????????????????????????????????????????????????????????????????????" xfId="2744" xr:uid="{00000000-0005-0000-0000-0000CA0A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2745" xr:uid="{00000000-0005-0000-0000-0000CB0A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2746" xr:uid="{00000000-0005-0000-0000-0000CC0A0000}"/>
    <cellStyle name="þ_x001d_ð·_x000c_æþ'_x000d_ßþU_x0001_Ø_x0005_ü_x0014__x0007__x0001__x0001__Nhu cau von dau tu 2013-2015 (LD Vụ sua)" xfId="2747" xr:uid="{00000000-0005-0000-0000-0000CD0A0000}"/>
    <cellStyle name="þ_x001d_ðÇ%Uý—&amp;Hý9_x0008_Ÿ s_x000a__x0007__x0001__x0001_" xfId="2748" xr:uid="{00000000-0005-0000-0000-0000CE0A0000}"/>
    <cellStyle name="þ_x001d_ðÇ%Uý—&amp;Hý9_x0008_Ÿ s_x000a__x0007__x0001__x0001_?_x0002_ÿÿÿÿÿÿÿÿÿÿÿÿÿÿÿ_x0001_(_x0002_—_x000d_???Î_x001f_ÿÿÿÿ????_x0007_???????????????Í!Ë??????????           ?????           ?????????_x000d_C:\WINDOWS\country.sys_x000d_??????????????????????????????????????????????????????????????????????????????????????????????" xfId="2749" xr:uid="{00000000-0005-0000-0000-0000CF0A0000}"/>
    <cellStyle name="þ_x001d_ðK_x000c_Fý_x001b__x000d_9ýU_x0001_Ð_x0008_¦)_x0007__x0001__x0001_" xfId="2750" xr:uid="{00000000-0005-0000-0000-0000D00A0000}"/>
    <cellStyle name="thuong-10" xfId="2751" xr:uid="{00000000-0005-0000-0000-0000D10A0000}"/>
    <cellStyle name="thuong-11" xfId="2752" xr:uid="{00000000-0005-0000-0000-0000D20A0000}"/>
    <cellStyle name="Thuyet minh" xfId="2753" xr:uid="{00000000-0005-0000-0000-0000D30A0000}"/>
    <cellStyle name="Tickmark" xfId="2754" xr:uid="{00000000-0005-0000-0000-0000D40A0000}"/>
    <cellStyle name="Tieu_de_2" xfId="2755" xr:uid="{00000000-0005-0000-0000-0000D50A0000}"/>
    <cellStyle name="Times New Roman" xfId="2756" xr:uid="{00000000-0005-0000-0000-0000D60A0000}"/>
    <cellStyle name="tit1" xfId="2757" xr:uid="{00000000-0005-0000-0000-0000D70A0000}"/>
    <cellStyle name="tit2" xfId="2758" xr:uid="{00000000-0005-0000-0000-0000D80A0000}"/>
    <cellStyle name="tit3" xfId="2759" xr:uid="{00000000-0005-0000-0000-0000D90A0000}"/>
    <cellStyle name="tit4" xfId="2760" xr:uid="{00000000-0005-0000-0000-0000DA0A0000}"/>
    <cellStyle name="Tong so" xfId="2761" xr:uid="{00000000-0005-0000-0000-0000DB0A0000}"/>
    <cellStyle name="tong so 1" xfId="2762" xr:uid="{00000000-0005-0000-0000-0000DC0A0000}"/>
    <cellStyle name="Tong so_DK KH 2004(L1)" xfId="2763" xr:uid="{00000000-0005-0000-0000-0000DD0A0000}"/>
    <cellStyle name="Tongcong" xfId="2764" xr:uid="{00000000-0005-0000-0000-0000DE0A0000}"/>
    <cellStyle name="Tusental (0)_pldt" xfId="2765" xr:uid="{00000000-0005-0000-0000-0000DF0A0000}"/>
    <cellStyle name="Tusental_pldt" xfId="2766" xr:uid="{00000000-0005-0000-0000-0000E00A0000}"/>
    <cellStyle name="Valuta (0)_CALPREZZ" xfId="2767" xr:uid="{00000000-0005-0000-0000-0000E10A0000}"/>
    <cellStyle name="Valuta_ PESO ELETTR." xfId="2768" xr:uid="{00000000-0005-0000-0000-0000E20A0000}"/>
    <cellStyle name="VANG1" xfId="2769" xr:uid="{00000000-0005-0000-0000-0000E30A0000}"/>
    <cellStyle name="viet" xfId="2770" xr:uid="{00000000-0005-0000-0000-0000E40A0000}"/>
    <cellStyle name="viet2" xfId="2771" xr:uid="{00000000-0005-0000-0000-0000E50A0000}"/>
    <cellStyle name="VN new romanNormal" xfId="2772" xr:uid="{00000000-0005-0000-0000-0000E60A0000}"/>
    <cellStyle name="Vn Time 13" xfId="2773" xr:uid="{00000000-0005-0000-0000-0000E70A0000}"/>
    <cellStyle name="Vn Time 14" xfId="2774" xr:uid="{00000000-0005-0000-0000-0000E80A0000}"/>
    <cellStyle name="VN time new roman" xfId="2775" xr:uid="{00000000-0005-0000-0000-0000E90A0000}"/>
    <cellStyle name="vn_time" xfId="2776" xr:uid="{00000000-0005-0000-0000-0000EA0A0000}"/>
    <cellStyle name="vnbo" xfId="2777" xr:uid="{00000000-0005-0000-0000-0000EB0A0000}"/>
    <cellStyle name="vnhead1" xfId="2778" xr:uid="{00000000-0005-0000-0000-0000EC0A0000}"/>
    <cellStyle name="vnhead2" xfId="2779" xr:uid="{00000000-0005-0000-0000-0000ED0A0000}"/>
    <cellStyle name="vnhead3" xfId="2780" xr:uid="{00000000-0005-0000-0000-0000EE0A0000}"/>
    <cellStyle name="vnhead4" xfId="2781" xr:uid="{00000000-0005-0000-0000-0000EF0A0000}"/>
    <cellStyle name="vntxt1" xfId="2782" xr:uid="{00000000-0005-0000-0000-0000F00A0000}"/>
    <cellStyle name="vntxt2" xfId="2783" xr:uid="{00000000-0005-0000-0000-0000F10A0000}"/>
    <cellStyle name="Währung [0]_68574_Materialbedarfsliste" xfId="2784" xr:uid="{00000000-0005-0000-0000-0000F20A0000}"/>
    <cellStyle name="Währung_68574_Materialbedarfsliste" xfId="2785" xr:uid="{00000000-0005-0000-0000-0000F30A0000}"/>
    <cellStyle name="Walutowy [0]_Invoices2001Slovakia" xfId="2786" xr:uid="{00000000-0005-0000-0000-0000F40A0000}"/>
    <cellStyle name="Walutowy_Invoices2001Slovakia" xfId="2787" xr:uid="{00000000-0005-0000-0000-0000F50A0000}"/>
    <cellStyle name="xan1" xfId="2788" xr:uid="{00000000-0005-0000-0000-0000F60A0000}"/>
    <cellStyle name="xuan" xfId="2789" xr:uid="{00000000-0005-0000-0000-0000F70A0000}"/>
    <cellStyle name="เครื่องหมายสกุลเงิน [0]_FTC_OFFER" xfId="2790" xr:uid="{00000000-0005-0000-0000-0000F80A0000}"/>
    <cellStyle name="เครื่องหมายสกุลเงิน_FTC_OFFER" xfId="2791" xr:uid="{00000000-0005-0000-0000-0000F90A0000}"/>
    <cellStyle name="ปกติ_FTC_OFFER" xfId="2792" xr:uid="{00000000-0005-0000-0000-0000FA0A0000}"/>
    <cellStyle name=" [0.00]_ Att. 1- Cover" xfId="2793" xr:uid="{00000000-0005-0000-0000-0000FB0A0000}"/>
    <cellStyle name="_ Att. 1- Cover" xfId="2794" xr:uid="{00000000-0005-0000-0000-0000FC0A0000}"/>
    <cellStyle name="?_ Att. 1- Cover" xfId="2795" xr:uid="{00000000-0005-0000-0000-0000FD0A0000}"/>
    <cellStyle name="똿뗦먛귟 [0.00]_PRODUCT DETAIL Q1" xfId="2796" xr:uid="{00000000-0005-0000-0000-0000FE0A0000}"/>
    <cellStyle name="똿뗦먛귟_PRODUCT DETAIL Q1" xfId="2797" xr:uid="{00000000-0005-0000-0000-0000FF0A0000}"/>
    <cellStyle name="믅됞 [0.00]_PRODUCT DETAIL Q1" xfId="2798" xr:uid="{00000000-0005-0000-0000-0000000B0000}"/>
    <cellStyle name="믅됞_PRODUCT DETAIL Q1" xfId="2799" xr:uid="{00000000-0005-0000-0000-0000010B0000}"/>
    <cellStyle name="백분율_95" xfId="2800" xr:uid="{00000000-0005-0000-0000-0000020B0000}"/>
    <cellStyle name="뷭?_BOOKSHIP" xfId="2801" xr:uid="{00000000-0005-0000-0000-0000030B0000}"/>
    <cellStyle name="안건회계법인" xfId="2802" xr:uid="{00000000-0005-0000-0000-0000040B0000}"/>
    <cellStyle name="콤맀_Sheet1_총괄표 (수출입) (2)" xfId="2803" xr:uid="{00000000-0005-0000-0000-0000050B0000}"/>
    <cellStyle name="콤마 [ - 유형1" xfId="2804" xr:uid="{00000000-0005-0000-0000-0000060B0000}"/>
    <cellStyle name="콤마 [ - 유형2" xfId="2805" xr:uid="{00000000-0005-0000-0000-0000070B0000}"/>
    <cellStyle name="콤마 [ - 유형3" xfId="2806" xr:uid="{00000000-0005-0000-0000-0000080B0000}"/>
    <cellStyle name="콤마 [ - 유형4" xfId="2807" xr:uid="{00000000-0005-0000-0000-0000090B0000}"/>
    <cellStyle name="콤마 [ - 유형5" xfId="2808" xr:uid="{00000000-0005-0000-0000-00000A0B0000}"/>
    <cellStyle name="콤마 [ - 유형6" xfId="2809" xr:uid="{00000000-0005-0000-0000-00000B0B0000}"/>
    <cellStyle name="콤마 [ - 유형7" xfId="2810" xr:uid="{00000000-0005-0000-0000-00000C0B0000}"/>
    <cellStyle name="콤마 [ - 유형8" xfId="2811" xr:uid="{00000000-0005-0000-0000-00000D0B0000}"/>
    <cellStyle name="콤마 [0]_ 비목별 월별기술 " xfId="2812" xr:uid="{00000000-0005-0000-0000-00000E0B0000}"/>
    <cellStyle name="콤마_ 비목별 월별기술 " xfId="2813" xr:uid="{00000000-0005-0000-0000-00000F0B0000}"/>
    <cellStyle name="통화 [0]_1" xfId="2814" xr:uid="{00000000-0005-0000-0000-0000100B0000}"/>
    <cellStyle name="통화_1" xfId="2815" xr:uid="{00000000-0005-0000-0000-0000110B0000}"/>
    <cellStyle name="표섀_변경(최종)" xfId="2816" xr:uid="{00000000-0005-0000-0000-0000120B0000}"/>
    <cellStyle name="표준_ 97년 경영분석(안)" xfId="2817" xr:uid="{00000000-0005-0000-0000-0000130B0000}"/>
    <cellStyle name="一般_00Q3902REV.1" xfId="2818" xr:uid="{00000000-0005-0000-0000-0000140B0000}"/>
    <cellStyle name="千分位[0]_00Q3902REV.1" xfId="2819" xr:uid="{00000000-0005-0000-0000-0000150B0000}"/>
    <cellStyle name="千分位_00Q3902REV.1" xfId="2820" xr:uid="{00000000-0005-0000-0000-0000160B0000}"/>
    <cellStyle name="桁区切り [0.00]_List-dwg瑩畳䵜楡" xfId="2821" xr:uid="{00000000-0005-0000-0000-0000170B0000}"/>
    <cellStyle name="桁区切り_List-dwgist-" xfId="2822" xr:uid="{00000000-0005-0000-0000-0000180B0000}"/>
    <cellStyle name="標準_2110-5" xfId="2823" xr:uid="{00000000-0005-0000-0000-0000190B0000}"/>
    <cellStyle name="貨幣 [0]_00Q3902REV.1" xfId="2824" xr:uid="{00000000-0005-0000-0000-00001A0B0000}"/>
    <cellStyle name="貨幣[0]_BRE" xfId="2825" xr:uid="{00000000-0005-0000-0000-00001B0B0000}"/>
    <cellStyle name="貨幣_00Q3902REV.1" xfId="2826" xr:uid="{00000000-0005-0000-0000-00001C0B0000}"/>
    <cellStyle name="通貨 [0.00]_List-dwgwg" xfId="2827" xr:uid="{00000000-0005-0000-0000-00001D0B0000}"/>
    <cellStyle name="通貨_List-dwgis" xfId="2828" xr:uid="{00000000-0005-0000-0000-00001E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542925</xdr:colOff>
      <xdr:row>2</xdr:row>
      <xdr:rowOff>9525</xdr:rowOff>
    </xdr:from>
    <xdr:to>
      <xdr:col>2</xdr:col>
      <xdr:colOff>333375</xdr:colOff>
      <xdr:row>2</xdr:row>
      <xdr:rowOff>9525</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866775" y="4857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xdr:row>
      <xdr:rowOff>9525</xdr:rowOff>
    </xdr:from>
    <xdr:to>
      <xdr:col>12</xdr:col>
      <xdr:colOff>352425</xdr:colOff>
      <xdr:row>2</xdr:row>
      <xdr:rowOff>9525</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5534025" y="485775"/>
          <a:ext cx="2105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5</xdr:row>
      <xdr:rowOff>57150</xdr:rowOff>
    </xdr:from>
    <xdr:to>
      <xdr:col>8</xdr:col>
      <xdr:colOff>485775</xdr:colOff>
      <xdr:row>5</xdr:row>
      <xdr:rowOff>57150</xdr:rowOff>
    </xdr:to>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a:off x="3343275" y="1200150"/>
          <a:ext cx="2105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N&#258;M%202019\4.K&#7870;%20HO&#7840;CH\ke%20ho&#7841;ch%20dieu%20tra%20ngheo%20n&#259;m%202019\BAO%20CAO%20CHINH%20TH&#7912;C%202019\2.%20Ph&#7909;%20l&#7909;c%20_%20ph&#234;%20duy&#7879;t%20s&#7889;%20li&#7879;u%20ngh&#232;o,%20c&#7853;n%20ngh&#232;o%20n&#259;m%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CT Thang Mo"/>
      <sheetName val="CT  PL"/>
      <sheetName val="dg-VTu"/>
      <sheetName val="khongin"/>
      <sheetName val="CHITIET VL-NC-TT1p"/>
      <sheetName val="TONGKE3p"/>
      <sheetName val="CHITIET VL-NC-TT -1p"/>
      <sheetName val="PNT-QUOT-#3"/>
      <sheetName val="COAT&amp;WRAP-QIOT-#3"/>
      <sheetName val="XL4Poppy"/>
      <sheetName val="dongia (2)"/>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Dgia vat tu"/>
      <sheetName val="Don gia_III"/>
      <sheetName val="MTP1"/>
      <sheetName val="MTO REV.2(ARMOR)"/>
      <sheetName val="MeKong - Penetration"/>
      <sheetName val="Dist. Perform - Ctns.sales in "/>
      <sheetName val="Dist. Perform - Value.sales in"/>
      <sheetName val="Dist. Perform - Value.sales Out"/>
      <sheetName val="Head Count"/>
      <sheetName val="Sales Result For Month"/>
      <sheetName val="PTTL"/>
      <sheetName val="CHITIET VL-NC-TT-3p"/>
      <sheetName val="BC Ton Kho New"/>
      <sheetName val="BC Cua GSBH New"/>
      <sheetName val="10000000"/>
      <sheetName val="DTKLg"/>
      <sheetName val="VL"/>
      <sheetName val="PTVTu"/>
      <sheetName val="THKP-Full"/>
      <sheetName val="KLg"/>
      <sheetName val="Chitiet"/>
      <sheetName val="Dongia"/>
      <sheetName val="Chuso"/>
      <sheetName val="Bhyt t1"/>
      <sheetName val="Gia_GC_Satthep"/>
      <sheetName val="MTO_REV_2(ARMOR)"/>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Ref"/>
      <sheetName val="DS CHU Ph_x0001__x0000_"/>
      <sheetName val=""/>
      <sheetName val="DS CHU Ph_x0001_?"/>
      <sheetName val="ESTI."/>
      <sheetName val="DI-ESTI"/>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dongia_(2)"/>
      <sheetName val="Leave_Statistic_Report"/>
      <sheetName val="VC"/>
      <sheetName val="gVL"/>
      <sheetName val="Sheet3"/>
      <sheetName val="GiaVL"/>
      <sheetName val="ND"/>
      <sheetName val="Cp&gt;10-Ln&lt;10"/>
      <sheetName val="Ln&lt;20"/>
      <sheetName val="EIRR&gt;1&lt;1"/>
      <sheetName val="EIRR&gt; 2"/>
      <sheetName val="EIRR&lt;2"/>
      <sheetName val="bieu_solieu"/>
      <sheetName val="DS CHU Ph_x0001__"/>
      <sheetName val="Chiet tinh dz35"/>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ThongSo"/>
      <sheetName val="data"/>
      <sheetName val="3pha-XDM"/>
      <sheetName val="3pha-CT"/>
      <sheetName val="VT A cap-THI CONG"/>
      <sheetName val="DANH SACH VAT TU THU HOI"/>
      <sheetName val="TONG.HT"/>
      <sheetName val="DAMNEN KHONG HC"/>
      <sheetName val="dochat"/>
      <sheetName val="DAM NEN HC"/>
      <sheetName val="Detailed Reporting"/>
      <sheetName val="���v������"/>
      <sheetName val="���Z�C��"/>
      <sheetName val="PL_�V�����Q��"/>
      <sheetName val="PL_DUO_2�Q��"/>
      <sheetName val="total"/>
      <sheetName val="global"/>
      <sheetName val="2001"/>
      <sheetName val="156nhap01"/>
      <sheetName val="CT00"/>
      <sheetName val="CT99"/>
      <sheetName val="¡X??v??¡Ea?A"/>
      <sheetName val="???Z?C?3"/>
      <sheetName val="?O¡§u"/>
      <sheetName val="PL_?V?¡V?A?Q??"/>
      <sheetName val="PL_DUO_2?Q??"/>
      <sheetName val="¡X__v__¡Ea_A"/>
      <sheetName val="___Z_C_3"/>
      <sheetName val="_O¡§u"/>
      <sheetName val="PL__V_¡V_A_Q__"/>
      <sheetName val="PL_DUO_2_Q__"/>
      <sheetName val="REN"/>
      <sheetName val="VP-MM"/>
      <sheetName val="SILICATE"/>
      <sheetName val="Nhan cong"/>
      <sheetName val="Vat tu"/>
      <sheetName val="Bang KL"/>
      <sheetName val="DM.ChiPhi"/>
      <sheetName val="Qua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
      <sheetName val="PL1a "/>
      <sheetName val="PL2"/>
      <sheetName val="PL2a "/>
      <sheetName val="PL3"/>
      <sheetName val="PL3a"/>
      <sheetName val="PL4"/>
      <sheetName val="PL4a"/>
      <sheetName val="Pl5"/>
      <sheetName val="PL5a"/>
      <sheetName val="PL6"/>
      <sheetName val="PL6a"/>
      <sheetName val="PL7"/>
      <sheetName val="PL7a"/>
      <sheetName val="PL8"/>
      <sheetName val="PL8a"/>
      <sheetName val="PL9"/>
      <sheetName val="PL9a"/>
      <sheetName val="PL 10"/>
    </sheetNames>
    <sheetDataSet>
      <sheetData sheetId="0" refreshError="1">
        <row r="9">
          <cell r="B9" t="str">
            <v>Thị trấn Đăk Glei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opLeftCell="A18" zoomScale="90" zoomScaleNormal="90" workbookViewId="0">
      <selection activeCell="H28" sqref="H28"/>
    </sheetView>
  </sheetViews>
  <sheetFormatPr defaultColWidth="9" defaultRowHeight="13.2" outlineLevelRow="1"/>
  <cols>
    <col min="1" max="1" width="4.8984375" style="134" customWidth="1"/>
    <col min="2" max="2" width="35.69921875" style="134" customWidth="1"/>
    <col min="3" max="3" width="9.09765625" style="134" customWidth="1"/>
    <col min="4" max="4" width="8.59765625" style="134" customWidth="1"/>
    <col min="5" max="5" width="8.69921875" style="134" customWidth="1"/>
    <col min="6" max="6" width="7.8984375" style="134" customWidth="1"/>
    <col min="7" max="7" width="8.3984375" style="134" customWidth="1"/>
    <col min="8" max="8" width="7.8984375" style="134" customWidth="1"/>
    <col min="9" max="9" width="10.5" style="134" customWidth="1"/>
    <col min="10" max="10" width="8.09765625" style="134" customWidth="1"/>
    <col min="11" max="11" width="8.19921875" style="134" customWidth="1"/>
    <col min="12" max="12" width="8.8984375" style="134" customWidth="1"/>
    <col min="13" max="13" width="9.09765625" style="134" customWidth="1"/>
    <col min="14" max="14" width="8.69921875" style="134" customWidth="1"/>
    <col min="15" max="15" width="8.09765625" style="134" customWidth="1"/>
    <col min="16" max="16" width="7.09765625" style="134" customWidth="1"/>
    <col min="17" max="17" width="8.69921875" style="134" customWidth="1"/>
    <col min="18" max="18" width="22.69921875" style="134" customWidth="1"/>
    <col min="19" max="16384" width="9" style="134"/>
  </cols>
  <sheetData>
    <row r="1" spans="1:20" ht="46.5" customHeight="1">
      <c r="A1" s="208" t="s">
        <v>204</v>
      </c>
      <c r="B1" s="208"/>
      <c r="C1" s="208"/>
      <c r="D1" s="208"/>
      <c r="E1" s="208"/>
      <c r="F1" s="208"/>
      <c r="G1" s="208"/>
      <c r="H1" s="208"/>
      <c r="I1" s="208"/>
      <c r="J1" s="208"/>
      <c r="K1" s="208"/>
      <c r="L1" s="208"/>
      <c r="M1" s="208"/>
      <c r="N1" s="208"/>
      <c r="O1" s="208"/>
      <c r="P1" s="208"/>
      <c r="Q1" s="208"/>
    </row>
    <row r="2" spans="1:20" ht="23.25" customHeight="1">
      <c r="Q2" s="135" t="s">
        <v>9</v>
      </c>
    </row>
    <row r="3" spans="1:20" ht="21.75" customHeight="1">
      <c r="A3" s="209" t="s">
        <v>0</v>
      </c>
      <c r="B3" s="209" t="s">
        <v>10</v>
      </c>
      <c r="C3" s="209" t="s">
        <v>185</v>
      </c>
      <c r="D3" s="209"/>
      <c r="E3" s="209"/>
      <c r="F3" s="209" t="s">
        <v>12</v>
      </c>
      <c r="G3" s="209"/>
      <c r="H3" s="209"/>
      <c r="I3" s="209" t="s">
        <v>13</v>
      </c>
      <c r="J3" s="209"/>
      <c r="K3" s="209"/>
      <c r="L3" s="209" t="s">
        <v>14</v>
      </c>
      <c r="M3" s="209"/>
      <c r="N3" s="209"/>
      <c r="O3" s="209" t="s">
        <v>15</v>
      </c>
      <c r="P3" s="209"/>
      <c r="Q3" s="209"/>
    </row>
    <row r="4" spans="1:20" ht="45" customHeight="1">
      <c r="A4" s="209"/>
      <c r="B4" s="209"/>
      <c r="C4" s="136" t="s">
        <v>11</v>
      </c>
      <c r="D4" s="136" t="s">
        <v>16</v>
      </c>
      <c r="E4" s="136" t="s">
        <v>17</v>
      </c>
      <c r="F4" s="137" t="s">
        <v>11</v>
      </c>
      <c r="G4" s="137" t="s">
        <v>16</v>
      </c>
      <c r="H4" s="137" t="s">
        <v>17</v>
      </c>
      <c r="I4" s="137" t="s">
        <v>11</v>
      </c>
      <c r="J4" s="137" t="s">
        <v>16</v>
      </c>
      <c r="K4" s="137" t="s">
        <v>17</v>
      </c>
      <c r="L4" s="137" t="s">
        <v>11</v>
      </c>
      <c r="M4" s="137" t="s">
        <v>16</v>
      </c>
      <c r="N4" s="137" t="s">
        <v>17</v>
      </c>
      <c r="O4" s="137" t="s">
        <v>11</v>
      </c>
      <c r="P4" s="137" t="s">
        <v>16</v>
      </c>
      <c r="Q4" s="137" t="s">
        <v>17</v>
      </c>
    </row>
    <row r="5" spans="1:20" ht="29.25" customHeight="1">
      <c r="A5" s="136"/>
      <c r="B5" s="136" t="s">
        <v>11</v>
      </c>
      <c r="C5" s="124">
        <f>SUM(D5:E5)</f>
        <v>3146618</v>
      </c>
      <c r="D5" s="138">
        <f>+SUBTOTAL(9,D6:D29)</f>
        <v>1728068</v>
      </c>
      <c r="E5" s="138">
        <f>+SUBTOTAL(9,E6:E29)</f>
        <v>1418550</v>
      </c>
      <c r="F5" s="124">
        <f>SUM(G5:H5)</f>
        <v>471305</v>
      </c>
      <c r="G5" s="138">
        <f>+SUBTOTAL(9,G6:G29)</f>
        <v>323925</v>
      </c>
      <c r="H5" s="138">
        <f>+SUBTOTAL(9,H6:H29)</f>
        <v>147380</v>
      </c>
      <c r="I5" s="124">
        <f>SUM(J5:K5)</f>
        <v>1124710</v>
      </c>
      <c r="J5" s="138">
        <f>+SUBTOTAL(9,J6:J29)</f>
        <v>611435</v>
      </c>
      <c r="K5" s="138">
        <f>+SUBTOTAL(9,K6:K29)</f>
        <v>513275</v>
      </c>
      <c r="L5" s="124">
        <f>SUM(M5:N5)</f>
        <v>1134240</v>
      </c>
      <c r="M5" s="138">
        <f>+SUBTOTAL(9,M6:M29)</f>
        <v>620012</v>
      </c>
      <c r="N5" s="138">
        <f>+SUBTOTAL(9,N6:N29)</f>
        <v>514228</v>
      </c>
      <c r="O5" s="124">
        <f>SUM(P5:Q5)</f>
        <v>416363</v>
      </c>
      <c r="P5" s="138">
        <f>+SUBTOTAL(9,P6:P29)</f>
        <v>172696</v>
      </c>
      <c r="Q5" s="138">
        <f>+SUBTOTAL(9,Q6:Q29)</f>
        <v>243667</v>
      </c>
    </row>
    <row r="6" spans="1:20" ht="46.5" customHeight="1">
      <c r="A6" s="137">
        <v>1</v>
      </c>
      <c r="B6" s="139" t="s">
        <v>188</v>
      </c>
      <c r="C6" s="123">
        <f>SUM(D6:E6)</f>
        <v>182511</v>
      </c>
      <c r="D6" s="123">
        <f>SUM(G6,J6,M6,P6)</f>
        <v>108160</v>
      </c>
      <c r="E6" s="123">
        <f>SUM(H6,K6,N6,Q6)</f>
        <v>74351</v>
      </c>
      <c r="F6" s="123">
        <f>SUM(G6:H6)</f>
        <v>38694</v>
      </c>
      <c r="G6" s="125">
        <v>31264</v>
      </c>
      <c r="H6" s="125">
        <v>7430</v>
      </c>
      <c r="I6" s="123">
        <f>SUM(J6:K6)</f>
        <v>58466</v>
      </c>
      <c r="J6" s="125">
        <v>28723</v>
      </c>
      <c r="K6" s="125">
        <v>29743</v>
      </c>
      <c r="L6" s="123">
        <f>SUM(M6:N6)</f>
        <v>67042</v>
      </c>
      <c r="M6" s="125">
        <v>37300</v>
      </c>
      <c r="N6" s="125">
        <v>29742</v>
      </c>
      <c r="O6" s="123">
        <f>SUM(P6:Q6)</f>
        <v>18309</v>
      </c>
      <c r="P6" s="125">
        <v>10873</v>
      </c>
      <c r="Q6" s="125">
        <v>7436</v>
      </c>
      <c r="S6" s="157"/>
    </row>
    <row r="7" spans="1:20" ht="36" customHeight="1">
      <c r="A7" s="140">
        <v>2</v>
      </c>
      <c r="B7" s="139" t="s">
        <v>18</v>
      </c>
      <c r="C7" s="141">
        <f>SUM(D7:E7)</f>
        <v>390269</v>
      </c>
      <c r="D7" s="141">
        <f>SUM(G7,J7,M7,P7)</f>
        <v>387653</v>
      </c>
      <c r="E7" s="141">
        <f>SUM(H7,K7,N7,Q7)</f>
        <v>2616</v>
      </c>
      <c r="F7" s="141">
        <f>SUM(G7:H7)</f>
        <v>69777</v>
      </c>
      <c r="G7" s="125">
        <v>69777</v>
      </c>
      <c r="H7" s="126">
        <v>0</v>
      </c>
      <c r="I7" s="141">
        <f>SUM(J7:K7)</f>
        <v>139555</v>
      </c>
      <c r="J7" s="125">
        <v>139555</v>
      </c>
      <c r="K7" s="126">
        <v>0</v>
      </c>
      <c r="L7" s="141">
        <f>SUM(M7:N7)</f>
        <v>140514</v>
      </c>
      <c r="M7" s="125">
        <v>139555</v>
      </c>
      <c r="N7" s="125">
        <v>959</v>
      </c>
      <c r="O7" s="141">
        <f>SUM(P7:Q7)</f>
        <v>40423</v>
      </c>
      <c r="P7" s="125">
        <v>38766</v>
      </c>
      <c r="Q7" s="125">
        <v>1657</v>
      </c>
      <c r="R7" s="142">
        <f>+ROUND(D7*35.6%,-1)</f>
        <v>138000</v>
      </c>
      <c r="S7" s="143">
        <f>+D7-R7</f>
        <v>249653</v>
      </c>
    </row>
    <row r="8" spans="1:20" ht="45.75" customHeight="1">
      <c r="A8" s="140">
        <v>3</v>
      </c>
      <c r="B8" s="139" t="s">
        <v>191</v>
      </c>
      <c r="C8" s="141">
        <f>SUM(C9,C10)</f>
        <v>739865</v>
      </c>
      <c r="D8" s="141">
        <f>+SUBTOTAL(9,D9:D12)</f>
        <v>29724</v>
      </c>
      <c r="E8" s="141">
        <f>+SUBTOTAL(9,E9:E12)</f>
        <v>710141</v>
      </c>
      <c r="F8" s="141">
        <f t="shared" ref="F8:O8" si="0">SUM(F9,F10)</f>
        <v>83362</v>
      </c>
      <c r="G8" s="127">
        <f>+SUBTOTAL(9,G9:G12)</f>
        <v>6394</v>
      </c>
      <c r="H8" s="127">
        <f>+SUBTOTAL(9,H9:H12)</f>
        <v>76968</v>
      </c>
      <c r="I8" s="141">
        <f t="shared" si="0"/>
        <v>241069</v>
      </c>
      <c r="J8" s="127">
        <f>+SUBTOTAL(9,J9:J12)</f>
        <v>10178</v>
      </c>
      <c r="K8" s="127">
        <f>+SUBTOTAL(9,K9:K12)</f>
        <v>230891</v>
      </c>
      <c r="L8" s="141">
        <f t="shared" si="0"/>
        <v>241069</v>
      </c>
      <c r="M8" s="127">
        <f>+SUBTOTAL(9,M9:M12)</f>
        <v>10178</v>
      </c>
      <c r="N8" s="127">
        <f>+SUBTOTAL(9,N9:N12)</f>
        <v>230891</v>
      </c>
      <c r="O8" s="141">
        <f t="shared" si="0"/>
        <v>174365</v>
      </c>
      <c r="P8" s="127">
        <f>+SUBTOTAL(9,P9:P12)</f>
        <v>2974</v>
      </c>
      <c r="Q8" s="127">
        <f>+SUBTOTAL(9,Q9:Q12)</f>
        <v>171391</v>
      </c>
      <c r="R8" s="142"/>
      <c r="S8" s="143"/>
    </row>
    <row r="9" spans="1:20" s="149" customFormat="1" ht="56.25" customHeight="1" outlineLevel="1">
      <c r="A9" s="144" t="s">
        <v>45</v>
      </c>
      <c r="B9" s="145" t="s">
        <v>190</v>
      </c>
      <c r="C9" s="146">
        <f>SUM(D9:E9)</f>
        <v>512405</v>
      </c>
      <c r="D9" s="146">
        <f>SUM(G9,J9,M9,P9)</f>
        <v>0</v>
      </c>
      <c r="E9" s="146">
        <f>SUM(H9,K9,N9,Q9)</f>
        <v>512405</v>
      </c>
      <c r="F9" s="146">
        <f t="shared" ref="F9:F12" si="1">SUM(G9:H9)</f>
        <v>57174</v>
      </c>
      <c r="G9" s="126">
        <v>0</v>
      </c>
      <c r="H9" s="125">
        <v>57174</v>
      </c>
      <c r="I9" s="146">
        <f t="shared" ref="I9:I12" si="2">SUM(J9:K9)</f>
        <v>151744</v>
      </c>
      <c r="J9" s="126">
        <v>0</v>
      </c>
      <c r="K9" s="125">
        <v>151744</v>
      </c>
      <c r="L9" s="146">
        <f t="shared" ref="L9:L12" si="3">SUM(M9:N9)</f>
        <v>151744</v>
      </c>
      <c r="M9" s="126">
        <v>0</v>
      </c>
      <c r="N9" s="125">
        <v>151744</v>
      </c>
      <c r="O9" s="146">
        <f t="shared" ref="O9:O12" si="4">SUM(P9:Q9)</f>
        <v>151743</v>
      </c>
      <c r="P9" s="126">
        <v>0</v>
      </c>
      <c r="Q9" s="125">
        <v>151743</v>
      </c>
      <c r="R9" s="142"/>
      <c r="S9" s="148"/>
    </row>
    <row r="10" spans="1:20" s="149" customFormat="1" ht="90.75" customHeight="1" outlineLevel="1">
      <c r="A10" s="144" t="s">
        <v>46</v>
      </c>
      <c r="B10" s="145" t="s">
        <v>189</v>
      </c>
      <c r="C10" s="146">
        <f>SUM(C11:C12)</f>
        <v>227460</v>
      </c>
      <c r="D10" s="146">
        <f>+SUBTOTAL(9,D11:D12)</f>
        <v>29724</v>
      </c>
      <c r="E10" s="146">
        <f>+SUBTOTAL(9,E11:E12)</f>
        <v>197736</v>
      </c>
      <c r="F10" s="146">
        <f t="shared" si="1"/>
        <v>26188</v>
      </c>
      <c r="G10" s="125">
        <f>+SUBTOTAL(9,G11:G12)</f>
        <v>6394</v>
      </c>
      <c r="H10" s="125">
        <f>+SUBTOTAL(9,H11:H12)</f>
        <v>19794</v>
      </c>
      <c r="I10" s="146">
        <f t="shared" si="2"/>
        <v>89325</v>
      </c>
      <c r="J10" s="125">
        <f>+SUBTOTAL(9,J11:J12)</f>
        <v>10178</v>
      </c>
      <c r="K10" s="125">
        <f>+SUBTOTAL(9,K11:K12)</f>
        <v>79147</v>
      </c>
      <c r="L10" s="146">
        <f t="shared" si="3"/>
        <v>89325</v>
      </c>
      <c r="M10" s="125">
        <f>+SUBTOTAL(9,M11:M12)</f>
        <v>10178</v>
      </c>
      <c r="N10" s="125">
        <f>+SUBTOTAL(9,N11:N12)</f>
        <v>79147</v>
      </c>
      <c r="O10" s="146">
        <f t="shared" si="4"/>
        <v>22622</v>
      </c>
      <c r="P10" s="125">
        <f>+SUBTOTAL(9,P11:P12)</f>
        <v>2974</v>
      </c>
      <c r="Q10" s="125">
        <f>+SUBTOTAL(9,Q11:Q12)</f>
        <v>19648</v>
      </c>
      <c r="R10" s="159"/>
      <c r="S10" s="148"/>
    </row>
    <row r="11" spans="1:20" s="149" customFormat="1" ht="38.25" customHeight="1" outlineLevel="1">
      <c r="A11" s="150" t="s">
        <v>184</v>
      </c>
      <c r="B11" s="145" t="s">
        <v>186</v>
      </c>
      <c r="C11" s="146">
        <f t="shared" ref="C11:C12" si="5">SUM(D11:E11)</f>
        <v>53833</v>
      </c>
      <c r="D11" s="146">
        <f>SUM(G11,J11,M11,P11)</f>
        <v>29724</v>
      </c>
      <c r="E11" s="146">
        <f>SUM(H11,K11,N11,Q11)</f>
        <v>24109</v>
      </c>
      <c r="F11" s="146">
        <f t="shared" si="1"/>
        <v>8836</v>
      </c>
      <c r="G11" s="125">
        <v>6394</v>
      </c>
      <c r="H11" s="125">
        <v>2442</v>
      </c>
      <c r="I11" s="146">
        <f t="shared" si="2"/>
        <v>19874</v>
      </c>
      <c r="J11" s="125">
        <v>10178</v>
      </c>
      <c r="K11" s="125">
        <v>9696</v>
      </c>
      <c r="L11" s="146">
        <f t="shared" si="3"/>
        <v>19874</v>
      </c>
      <c r="M11" s="125">
        <v>10178</v>
      </c>
      <c r="N11" s="125">
        <v>9696</v>
      </c>
      <c r="O11" s="146">
        <f t="shared" si="4"/>
        <v>5249</v>
      </c>
      <c r="P11" s="125">
        <v>2974</v>
      </c>
      <c r="Q11" s="125">
        <v>2275</v>
      </c>
      <c r="R11" s="147"/>
      <c r="S11" s="148"/>
    </row>
    <row r="12" spans="1:20" s="149" customFormat="1" ht="60" customHeight="1" outlineLevel="1">
      <c r="A12" s="150" t="s">
        <v>184</v>
      </c>
      <c r="B12" s="145" t="s">
        <v>187</v>
      </c>
      <c r="C12" s="146">
        <f t="shared" si="5"/>
        <v>173627</v>
      </c>
      <c r="D12" s="146">
        <f>SUM(G12,J12,M12,P12)</f>
        <v>0</v>
      </c>
      <c r="E12" s="146">
        <f>SUM(H12,K12,N12,Q12)</f>
        <v>173627</v>
      </c>
      <c r="F12" s="146">
        <f t="shared" si="1"/>
        <v>17352</v>
      </c>
      <c r="G12" s="126">
        <v>0</v>
      </c>
      <c r="H12" s="125">
        <v>17352</v>
      </c>
      <c r="I12" s="146">
        <f t="shared" si="2"/>
        <v>69451</v>
      </c>
      <c r="J12" s="126">
        <v>0</v>
      </c>
      <c r="K12" s="125">
        <v>69451</v>
      </c>
      <c r="L12" s="146">
        <f t="shared" si="3"/>
        <v>69451</v>
      </c>
      <c r="M12" s="126">
        <v>0</v>
      </c>
      <c r="N12" s="125">
        <v>69451</v>
      </c>
      <c r="O12" s="146">
        <f t="shared" si="4"/>
        <v>17373</v>
      </c>
      <c r="P12" s="125"/>
      <c r="Q12" s="125">
        <v>17373</v>
      </c>
      <c r="R12" s="147"/>
      <c r="S12" s="148"/>
    </row>
    <row r="13" spans="1:20" ht="56.25" customHeight="1">
      <c r="A13" s="140">
        <v>4</v>
      </c>
      <c r="B13" s="139" t="s">
        <v>19</v>
      </c>
      <c r="C13" s="146">
        <f>SUM(D13:E13)</f>
        <v>863982</v>
      </c>
      <c r="D13" s="141">
        <f>+SUBTOTAL(9,D14)</f>
        <v>798653</v>
      </c>
      <c r="E13" s="141">
        <f>+SUBTOTAL(9,E14)</f>
        <v>65329</v>
      </c>
      <c r="F13" s="141">
        <f>SUM(G13:H13)</f>
        <v>150288</v>
      </c>
      <c r="G13" s="125">
        <f>+SUBTOTAL(9,G14)</f>
        <v>143759</v>
      </c>
      <c r="H13" s="125">
        <f>+SUBTOTAL(9,H14)</f>
        <v>6529</v>
      </c>
      <c r="I13" s="141">
        <f t="shared" ref="I13:O13" si="6">+I14</f>
        <v>313649</v>
      </c>
      <c r="J13" s="125">
        <f>+SUBTOTAL(9,J14)</f>
        <v>287515</v>
      </c>
      <c r="K13" s="125">
        <f>+SUBTOTAL(9,K14)</f>
        <v>26134</v>
      </c>
      <c r="L13" s="141">
        <f t="shared" si="6"/>
        <v>313649</v>
      </c>
      <c r="M13" s="125">
        <f>+SUBTOTAL(9,M14)</f>
        <v>287515</v>
      </c>
      <c r="N13" s="125">
        <f>+SUBTOTAL(9,N14)</f>
        <v>26134</v>
      </c>
      <c r="O13" s="141">
        <f t="shared" si="6"/>
        <v>86396</v>
      </c>
      <c r="P13" s="125">
        <f>+SUBTOTAL(9,P14)</f>
        <v>79864</v>
      </c>
      <c r="Q13" s="125">
        <f>+SUBTOTAL(9,Q14)</f>
        <v>6532</v>
      </c>
    </row>
    <row r="14" spans="1:20" s="149" customFormat="1" ht="76.5" customHeight="1" outlineLevel="1">
      <c r="A14" s="144" t="s">
        <v>20</v>
      </c>
      <c r="B14" s="145" t="s">
        <v>21</v>
      </c>
      <c r="C14" s="146">
        <f>SUM(D14:E14)</f>
        <v>863982</v>
      </c>
      <c r="D14" s="146">
        <f>SUM(G14,J14,M14,P14)</f>
        <v>798653</v>
      </c>
      <c r="E14" s="146">
        <f>SUM(H14,K14,N14,Q14)</f>
        <v>65329</v>
      </c>
      <c r="F14" s="146">
        <f>SUM(G14:H14)</f>
        <v>150288</v>
      </c>
      <c r="G14" s="125">
        <v>143759</v>
      </c>
      <c r="H14" s="125">
        <v>6529</v>
      </c>
      <c r="I14" s="146">
        <f>SUM(J14:K14)</f>
        <v>313649</v>
      </c>
      <c r="J14" s="125">
        <v>287515</v>
      </c>
      <c r="K14" s="125">
        <v>26134</v>
      </c>
      <c r="L14" s="146">
        <f>SUM(M14:N14)</f>
        <v>313649</v>
      </c>
      <c r="M14" s="125">
        <v>287515</v>
      </c>
      <c r="N14" s="125">
        <v>26134</v>
      </c>
      <c r="O14" s="146">
        <f>SUM(P14:Q14)</f>
        <v>86396</v>
      </c>
      <c r="P14" s="125">
        <v>79864</v>
      </c>
      <c r="Q14" s="125">
        <v>6532</v>
      </c>
      <c r="R14" s="147">
        <f>+ROUND(D14*22.84%,-2)</f>
        <v>182400</v>
      </c>
      <c r="S14" s="148">
        <f>+D14-R14</f>
        <v>616253</v>
      </c>
    </row>
    <row r="15" spans="1:20" s="153" customFormat="1" ht="33" customHeight="1">
      <c r="A15" s="151">
        <v>5</v>
      </c>
      <c r="B15" s="120" t="s">
        <v>198</v>
      </c>
      <c r="C15" s="141">
        <f t="shared" ref="C15:C22" si="7">SUM(D15:E15)</f>
        <v>652069</v>
      </c>
      <c r="D15" s="141">
        <f>+SUBTOTAL(9,D16:D19)</f>
        <v>265632</v>
      </c>
      <c r="E15" s="141">
        <f>+SUBTOTAL(9,E16:E19)</f>
        <v>386437</v>
      </c>
      <c r="F15" s="141">
        <f t="shared" ref="F15:F22" si="8">SUM(G15:H15)</f>
        <v>86433</v>
      </c>
      <c r="G15" s="125">
        <f>+SUBTOTAL(9,G16:G19)</f>
        <v>47814</v>
      </c>
      <c r="H15" s="125">
        <f>+SUBTOTAL(9,H16:H19)</f>
        <v>38619</v>
      </c>
      <c r="I15" s="141">
        <f t="shared" ref="I15:I22" si="9">SUM(J15:K15)</f>
        <v>250210</v>
      </c>
      <c r="J15" s="125">
        <f>+SUBTOTAL(9,J16:J19)</f>
        <v>95628</v>
      </c>
      <c r="K15" s="125">
        <f>+SUBTOTAL(9,K16:K19)</f>
        <v>154582</v>
      </c>
      <c r="L15" s="141">
        <f t="shared" ref="L15:L22" si="10">SUM(M15:N15)</f>
        <v>250210</v>
      </c>
      <c r="M15" s="125">
        <f>+SUBTOTAL(9,M16:M19)</f>
        <v>95628</v>
      </c>
      <c r="N15" s="125">
        <f>+SUBTOTAL(9,N16:N19)</f>
        <v>154582</v>
      </c>
      <c r="O15" s="141">
        <f t="shared" ref="O15:O22" si="11">SUM(P15:Q15)</f>
        <v>65216</v>
      </c>
      <c r="P15" s="125">
        <f>+SUBTOTAL(9,P16:P19)</f>
        <v>26562</v>
      </c>
      <c r="Q15" s="125">
        <f>+SUBTOTAL(9,Q16:Q19)</f>
        <v>38654</v>
      </c>
      <c r="R15" s="152"/>
      <c r="S15" s="152"/>
      <c r="T15" s="152"/>
    </row>
    <row r="16" spans="1:20" s="154" customFormat="1" ht="87" customHeight="1" outlineLevel="1">
      <c r="A16" s="133" t="s">
        <v>53</v>
      </c>
      <c r="B16" s="121" t="s">
        <v>195</v>
      </c>
      <c r="C16" s="122">
        <f t="shared" si="7"/>
        <v>416230</v>
      </c>
      <c r="D16" s="122">
        <f t="shared" ref="D16:D19" si="12">SUM(G16,J16,M16,P16)</f>
        <v>265632</v>
      </c>
      <c r="E16" s="122">
        <f t="shared" ref="E16:E19" si="13">SUM(H16,K16,N16,Q16)</f>
        <v>150598</v>
      </c>
      <c r="F16" s="122">
        <f t="shared" si="8"/>
        <v>62864</v>
      </c>
      <c r="G16" s="125">
        <v>47814</v>
      </c>
      <c r="H16" s="125">
        <v>15050</v>
      </c>
      <c r="I16" s="122">
        <f t="shared" si="9"/>
        <v>155867</v>
      </c>
      <c r="J16" s="125">
        <v>95628</v>
      </c>
      <c r="K16" s="125">
        <v>60239</v>
      </c>
      <c r="L16" s="122">
        <f t="shared" si="10"/>
        <v>155867</v>
      </c>
      <c r="M16" s="125">
        <v>95628</v>
      </c>
      <c r="N16" s="125">
        <v>60239</v>
      </c>
      <c r="O16" s="122">
        <f t="shared" si="11"/>
        <v>41632</v>
      </c>
      <c r="P16" s="125">
        <v>26562</v>
      </c>
      <c r="Q16" s="125">
        <v>15070</v>
      </c>
      <c r="T16" s="155"/>
    </row>
    <row r="17" spans="1:20" s="154" customFormat="1" ht="54.75" customHeight="1" outlineLevel="1">
      <c r="A17" s="133" t="s">
        <v>54</v>
      </c>
      <c r="B17" s="121" t="s">
        <v>196</v>
      </c>
      <c r="C17" s="122">
        <f t="shared" si="7"/>
        <v>36292</v>
      </c>
      <c r="D17" s="122">
        <f t="shared" si="12"/>
        <v>0</v>
      </c>
      <c r="E17" s="122">
        <f t="shared" si="13"/>
        <v>36292</v>
      </c>
      <c r="F17" s="122">
        <f t="shared" si="8"/>
        <v>3627</v>
      </c>
      <c r="G17" s="126">
        <v>0</v>
      </c>
      <c r="H17" s="125">
        <v>3627</v>
      </c>
      <c r="I17" s="122">
        <f t="shared" si="9"/>
        <v>14518</v>
      </c>
      <c r="J17" s="126">
        <v>0</v>
      </c>
      <c r="K17" s="125">
        <v>14518</v>
      </c>
      <c r="L17" s="122">
        <f t="shared" si="10"/>
        <v>14518</v>
      </c>
      <c r="M17" s="126">
        <v>0</v>
      </c>
      <c r="N17" s="125">
        <v>14518</v>
      </c>
      <c r="O17" s="122">
        <f t="shared" si="11"/>
        <v>3629</v>
      </c>
      <c r="P17" s="126">
        <v>0</v>
      </c>
      <c r="Q17" s="125">
        <v>3629</v>
      </c>
      <c r="T17" s="155"/>
    </row>
    <row r="18" spans="1:20" s="154" customFormat="1" ht="56.25" customHeight="1" outlineLevel="1">
      <c r="A18" s="133" t="s">
        <v>55</v>
      </c>
      <c r="B18" s="121" t="s">
        <v>197</v>
      </c>
      <c r="C18" s="122">
        <f t="shared" si="7"/>
        <v>161722</v>
      </c>
      <c r="D18" s="122">
        <f t="shared" si="12"/>
        <v>0</v>
      </c>
      <c r="E18" s="122">
        <f t="shared" si="13"/>
        <v>161722</v>
      </c>
      <c r="F18" s="122">
        <f t="shared" si="8"/>
        <v>16162</v>
      </c>
      <c r="G18" s="126">
        <v>0</v>
      </c>
      <c r="H18" s="125">
        <v>16162</v>
      </c>
      <c r="I18" s="122">
        <f t="shared" si="9"/>
        <v>64694</v>
      </c>
      <c r="J18" s="126">
        <v>0</v>
      </c>
      <c r="K18" s="125">
        <v>64694</v>
      </c>
      <c r="L18" s="122">
        <f t="shared" si="10"/>
        <v>64694</v>
      </c>
      <c r="M18" s="126">
        <v>0</v>
      </c>
      <c r="N18" s="125">
        <v>64694</v>
      </c>
      <c r="O18" s="122">
        <f t="shared" si="11"/>
        <v>16172</v>
      </c>
      <c r="P18" s="126">
        <v>0</v>
      </c>
      <c r="Q18" s="125">
        <v>16172</v>
      </c>
      <c r="T18" s="155"/>
    </row>
    <row r="19" spans="1:20" s="154" customFormat="1" ht="39.75" customHeight="1" outlineLevel="1">
      <c r="A19" s="133" t="s">
        <v>56</v>
      </c>
      <c r="B19" s="121" t="s">
        <v>194</v>
      </c>
      <c r="C19" s="122">
        <f t="shared" si="7"/>
        <v>37825</v>
      </c>
      <c r="D19" s="122">
        <f t="shared" si="12"/>
        <v>0</v>
      </c>
      <c r="E19" s="122">
        <f t="shared" si="13"/>
        <v>37825</v>
      </c>
      <c r="F19" s="122">
        <f t="shared" si="8"/>
        <v>3780</v>
      </c>
      <c r="G19" s="126">
        <v>0</v>
      </c>
      <c r="H19" s="125">
        <v>3780</v>
      </c>
      <c r="I19" s="122">
        <f t="shared" si="9"/>
        <v>15131</v>
      </c>
      <c r="J19" s="126">
        <v>0</v>
      </c>
      <c r="K19" s="125">
        <v>15131</v>
      </c>
      <c r="L19" s="122">
        <f t="shared" si="10"/>
        <v>15131</v>
      </c>
      <c r="M19" s="126">
        <v>0</v>
      </c>
      <c r="N19" s="125">
        <v>15131</v>
      </c>
      <c r="O19" s="122">
        <f t="shared" si="11"/>
        <v>3783</v>
      </c>
      <c r="P19" s="126">
        <v>0</v>
      </c>
      <c r="Q19" s="125">
        <v>3783</v>
      </c>
      <c r="T19" s="155"/>
    </row>
    <row r="20" spans="1:20" s="153" customFormat="1" ht="45.75" customHeight="1">
      <c r="A20" s="151">
        <v>6</v>
      </c>
      <c r="B20" s="120" t="s">
        <v>199</v>
      </c>
      <c r="C20" s="123">
        <f t="shared" si="7"/>
        <v>102431</v>
      </c>
      <c r="D20" s="123">
        <f t="shared" ref="D20:D22" si="14">SUM(G20,J20,M20,P20)</f>
        <v>73847</v>
      </c>
      <c r="E20" s="123">
        <f t="shared" ref="E20:E22" si="15">SUM(H20,K20,N20,Q20)</f>
        <v>28584</v>
      </c>
      <c r="F20" s="123">
        <f t="shared" si="8"/>
        <v>16136</v>
      </c>
      <c r="G20" s="125">
        <v>13326</v>
      </c>
      <c r="H20" s="125">
        <v>2810</v>
      </c>
      <c r="I20" s="123">
        <f t="shared" si="9"/>
        <v>38032</v>
      </c>
      <c r="J20" s="125">
        <v>26652</v>
      </c>
      <c r="K20" s="125">
        <v>11380</v>
      </c>
      <c r="L20" s="123">
        <f t="shared" si="10"/>
        <v>38032</v>
      </c>
      <c r="M20" s="125">
        <v>26652</v>
      </c>
      <c r="N20" s="125">
        <v>11380</v>
      </c>
      <c r="O20" s="123">
        <f t="shared" si="11"/>
        <v>10231</v>
      </c>
      <c r="P20" s="125">
        <v>7217</v>
      </c>
      <c r="Q20" s="125">
        <v>3014</v>
      </c>
      <c r="R20" s="152"/>
      <c r="S20" s="152"/>
      <c r="T20" s="152"/>
    </row>
    <row r="21" spans="1:20" s="153" customFormat="1" ht="39.75" customHeight="1">
      <c r="A21" s="151">
        <v>7</v>
      </c>
      <c r="B21" s="120" t="s">
        <v>192</v>
      </c>
      <c r="C21" s="123">
        <f t="shared" si="7"/>
        <v>58656</v>
      </c>
      <c r="D21" s="123">
        <f t="shared" si="14"/>
        <v>29985</v>
      </c>
      <c r="E21" s="123">
        <f t="shared" si="15"/>
        <v>28671</v>
      </c>
      <c r="F21" s="123">
        <f t="shared" si="8"/>
        <v>8187</v>
      </c>
      <c r="G21" s="125">
        <v>5397</v>
      </c>
      <c r="H21" s="125">
        <v>2790</v>
      </c>
      <c r="I21" s="123">
        <f t="shared" si="9"/>
        <v>22368</v>
      </c>
      <c r="J21" s="125">
        <v>10795</v>
      </c>
      <c r="K21" s="125">
        <v>11573</v>
      </c>
      <c r="L21" s="123">
        <f t="shared" si="10"/>
        <v>22368</v>
      </c>
      <c r="M21" s="125">
        <v>10795</v>
      </c>
      <c r="N21" s="125">
        <v>11573</v>
      </c>
      <c r="O21" s="123">
        <f t="shared" si="11"/>
        <v>5733</v>
      </c>
      <c r="P21" s="125">
        <v>2998</v>
      </c>
      <c r="Q21" s="125">
        <v>2735</v>
      </c>
      <c r="R21" s="152"/>
      <c r="S21" s="152"/>
      <c r="T21" s="152"/>
    </row>
    <row r="22" spans="1:20" s="156" customFormat="1" ht="36.6" customHeight="1">
      <c r="A22" s="151">
        <v>8</v>
      </c>
      <c r="B22" s="120" t="s">
        <v>193</v>
      </c>
      <c r="C22" s="123">
        <f t="shared" si="7"/>
        <v>63864</v>
      </c>
      <c r="D22" s="123">
        <f t="shared" si="14"/>
        <v>0</v>
      </c>
      <c r="E22" s="123">
        <f t="shared" si="15"/>
        <v>63864</v>
      </c>
      <c r="F22" s="123">
        <f t="shared" si="8"/>
        <v>6382</v>
      </c>
      <c r="G22" s="125">
        <v>0</v>
      </c>
      <c r="H22" s="125">
        <v>6382</v>
      </c>
      <c r="I22" s="123">
        <f t="shared" si="9"/>
        <v>25548</v>
      </c>
      <c r="J22" s="126">
        <v>0</v>
      </c>
      <c r="K22" s="125">
        <v>25548</v>
      </c>
      <c r="L22" s="123">
        <f t="shared" si="10"/>
        <v>25548</v>
      </c>
      <c r="M22" s="126">
        <v>0</v>
      </c>
      <c r="N22" s="125">
        <v>25548</v>
      </c>
      <c r="O22" s="123">
        <f t="shared" si="11"/>
        <v>6386</v>
      </c>
      <c r="P22" s="126">
        <v>0</v>
      </c>
      <c r="Q22" s="125">
        <v>6386</v>
      </c>
      <c r="R22" s="152"/>
      <c r="S22" s="152"/>
      <c r="T22" s="152"/>
    </row>
    <row r="23" spans="1:20" ht="49.5" customHeight="1">
      <c r="A23" s="140">
        <v>9</v>
      </c>
      <c r="B23" s="139" t="s">
        <v>22</v>
      </c>
      <c r="C23" s="141">
        <f>SUM(C24:C25)</f>
        <v>30198</v>
      </c>
      <c r="D23" s="141">
        <f>+SUBTOTAL(9,D24:D25)</f>
        <v>9918</v>
      </c>
      <c r="E23" s="141">
        <f>+SUBTOTAL(9,E24:E25)</f>
        <v>20280</v>
      </c>
      <c r="F23" s="141">
        <f t="shared" ref="F23:O23" si="16">SUM(F24:F25)</f>
        <v>3812</v>
      </c>
      <c r="G23" s="125">
        <f>+SUBTOTAL(9,G24:G25)</f>
        <v>1785</v>
      </c>
      <c r="H23" s="125">
        <f>+SUBTOTAL(9,H24:H25)</f>
        <v>2027</v>
      </c>
      <c r="I23" s="141">
        <f t="shared" si="16"/>
        <v>11683</v>
      </c>
      <c r="J23" s="125">
        <f>+SUBTOTAL(9,J24:J25)</f>
        <v>3570</v>
      </c>
      <c r="K23" s="125">
        <f>+SUBTOTAL(9,K24:K25)</f>
        <v>8113</v>
      </c>
      <c r="L23" s="141">
        <f t="shared" si="16"/>
        <v>11678</v>
      </c>
      <c r="M23" s="125">
        <f>+SUBTOTAL(9,M24:M25)</f>
        <v>3570</v>
      </c>
      <c r="N23" s="125">
        <f>+SUBTOTAL(9,N24:N25)</f>
        <v>8108</v>
      </c>
      <c r="O23" s="141">
        <f t="shared" si="16"/>
        <v>3025</v>
      </c>
      <c r="P23" s="125">
        <f>+SUBTOTAL(9,P24:P25)</f>
        <v>993</v>
      </c>
      <c r="Q23" s="125">
        <f>+SUBTOTAL(9,Q24:Q25)</f>
        <v>2032</v>
      </c>
    </row>
    <row r="24" spans="1:20" ht="62.25" customHeight="1" outlineLevel="1">
      <c r="A24" s="144" t="s">
        <v>23</v>
      </c>
      <c r="B24" s="145" t="s">
        <v>24</v>
      </c>
      <c r="C24" s="146">
        <f>SUM(D24:E24)</f>
        <v>16162</v>
      </c>
      <c r="D24" s="146">
        <f>SUM(G24,J24,M24,P24)</f>
        <v>9918</v>
      </c>
      <c r="E24" s="146">
        <f>SUM(H24,K24,N24,Q24)</f>
        <v>6244</v>
      </c>
      <c r="F24" s="146">
        <f>SUM(G24:H24)</f>
        <v>2409</v>
      </c>
      <c r="G24" s="125">
        <v>1785</v>
      </c>
      <c r="H24" s="125">
        <v>624</v>
      </c>
      <c r="I24" s="146">
        <f>SUM(J24:K24)</f>
        <v>6068</v>
      </c>
      <c r="J24" s="125">
        <v>3570</v>
      </c>
      <c r="K24" s="125">
        <v>2498</v>
      </c>
      <c r="L24" s="146">
        <f>SUM(M24:N24)</f>
        <v>6068</v>
      </c>
      <c r="M24" s="125">
        <v>3570</v>
      </c>
      <c r="N24" s="125">
        <v>2498</v>
      </c>
      <c r="O24" s="146">
        <f>SUM(P24:Q24)</f>
        <v>1617</v>
      </c>
      <c r="P24" s="125">
        <v>993</v>
      </c>
      <c r="Q24" s="125">
        <v>624</v>
      </c>
    </row>
    <row r="25" spans="1:20" ht="60.75" customHeight="1" outlineLevel="1">
      <c r="A25" s="144" t="s">
        <v>23</v>
      </c>
      <c r="B25" s="145" t="s">
        <v>25</v>
      </c>
      <c r="C25" s="146">
        <f>SUM(D25:E25)</f>
        <v>14036</v>
      </c>
      <c r="D25" s="146">
        <f>SUM(G25,J25,M25,P25)</f>
        <v>0</v>
      </c>
      <c r="E25" s="146">
        <f>SUM(H25,K25,N25,Q25)</f>
        <v>14036</v>
      </c>
      <c r="F25" s="146">
        <f>SUM(G25:H25)</f>
        <v>1403</v>
      </c>
      <c r="G25" s="126">
        <v>0</v>
      </c>
      <c r="H25" s="125">
        <v>1403</v>
      </c>
      <c r="I25" s="146">
        <f>SUM(J25:K25)</f>
        <v>5615</v>
      </c>
      <c r="J25" s="125">
        <v>0</v>
      </c>
      <c r="K25" s="125">
        <v>5615</v>
      </c>
      <c r="L25" s="146">
        <f>SUM(M25:N25)</f>
        <v>5610</v>
      </c>
      <c r="M25" s="126">
        <v>0</v>
      </c>
      <c r="N25" s="125">
        <v>5610</v>
      </c>
      <c r="O25" s="146">
        <f>SUM(P25:Q25)</f>
        <v>1408</v>
      </c>
      <c r="P25" s="126">
        <v>0</v>
      </c>
      <c r="Q25" s="125">
        <v>1408</v>
      </c>
    </row>
    <row r="26" spans="1:20" ht="63" customHeight="1">
      <c r="A26" s="151">
        <v>10</v>
      </c>
      <c r="B26" s="120" t="s">
        <v>203</v>
      </c>
      <c r="C26" s="123">
        <f t="shared" ref="C26:C29" si="17">SUM(D26:E26)</f>
        <v>62773</v>
      </c>
      <c r="D26" s="123">
        <f>+SUBTOTAL(9,D27:D29)</f>
        <v>24496</v>
      </c>
      <c r="E26" s="123">
        <f t="shared" ref="E26:O26" si="18">+SUBTOTAL(9,E27:E29)</f>
        <v>38277</v>
      </c>
      <c r="F26" s="123">
        <f t="shared" si="18"/>
        <v>8234</v>
      </c>
      <c r="G26" s="125">
        <f>+SUBTOTAL(9,G27:G29)</f>
        <v>4409</v>
      </c>
      <c r="H26" s="125">
        <f>+SUBTOTAL(9,H27:H29)</f>
        <v>3825</v>
      </c>
      <c r="I26" s="123">
        <f t="shared" si="18"/>
        <v>24130</v>
      </c>
      <c r="J26" s="125">
        <f>+SUBTOTAL(9,J27:J29)</f>
        <v>8819</v>
      </c>
      <c r="K26" s="125">
        <f>+SUBTOTAL(9,K27:K29)</f>
        <v>15311</v>
      </c>
      <c r="L26" s="123">
        <f t="shared" si="18"/>
        <v>24130</v>
      </c>
      <c r="M26" s="125">
        <f>+SUBTOTAL(9,M27:M29)</f>
        <v>8819</v>
      </c>
      <c r="N26" s="125">
        <f>+SUBTOTAL(9,N27:N29)</f>
        <v>15311</v>
      </c>
      <c r="O26" s="123">
        <f t="shared" si="18"/>
        <v>6279</v>
      </c>
      <c r="P26" s="125">
        <f>+SUBTOTAL(9,P27:P29)</f>
        <v>2449</v>
      </c>
      <c r="Q26" s="125">
        <f>+SUBTOTAL(9,Q27:Q29)</f>
        <v>3830</v>
      </c>
    </row>
    <row r="27" spans="1:20" s="149" customFormat="1" ht="79.2" outlineLevel="1">
      <c r="A27" s="133" t="s">
        <v>200</v>
      </c>
      <c r="B27" s="121" t="s">
        <v>205</v>
      </c>
      <c r="C27" s="122">
        <f t="shared" si="17"/>
        <v>23847</v>
      </c>
      <c r="D27" s="122">
        <f t="shared" ref="D27:D29" si="19">SUM(G27,J27,M27,P27)</f>
        <v>0</v>
      </c>
      <c r="E27" s="122">
        <f t="shared" ref="E27:E29" si="20">SUM(H27,K27,N27,Q27)</f>
        <v>23847</v>
      </c>
      <c r="F27" s="122">
        <f t="shared" ref="F27:F29" si="21">SUM(G27:H27)</f>
        <v>2383</v>
      </c>
      <c r="G27" s="131">
        <v>0</v>
      </c>
      <c r="H27" s="132">
        <v>2383</v>
      </c>
      <c r="I27" s="122">
        <f t="shared" ref="I27:I29" si="22">SUM(J27:K27)</f>
        <v>9539</v>
      </c>
      <c r="J27" s="131">
        <v>0</v>
      </c>
      <c r="K27" s="132">
        <v>9539</v>
      </c>
      <c r="L27" s="122">
        <f t="shared" ref="L27:L29" si="23">SUM(M27:N27)</f>
        <v>9539</v>
      </c>
      <c r="M27" s="129">
        <v>0</v>
      </c>
      <c r="N27" s="130">
        <v>9539</v>
      </c>
      <c r="O27" s="122">
        <f t="shared" ref="O27:O29" si="24">SUM(P27:Q27)</f>
        <v>2386</v>
      </c>
      <c r="P27" s="129">
        <v>0</v>
      </c>
      <c r="Q27" s="130">
        <v>2386</v>
      </c>
    </row>
    <row r="28" spans="1:20" s="149" customFormat="1" ht="60" customHeight="1" outlineLevel="1">
      <c r="A28" s="133" t="s">
        <v>201</v>
      </c>
      <c r="B28" s="121" t="s">
        <v>206</v>
      </c>
      <c r="C28" s="122">
        <f t="shared" si="17"/>
        <v>30600</v>
      </c>
      <c r="D28" s="122">
        <f t="shared" si="19"/>
        <v>24496</v>
      </c>
      <c r="E28" s="122">
        <f t="shared" si="20"/>
        <v>6104</v>
      </c>
      <c r="F28" s="122">
        <f t="shared" si="21"/>
        <v>5019</v>
      </c>
      <c r="G28" s="128">
        <v>4409</v>
      </c>
      <c r="H28" s="128">
        <v>610</v>
      </c>
      <c r="I28" s="122">
        <f t="shared" si="22"/>
        <v>11261</v>
      </c>
      <c r="J28" s="128">
        <v>8819</v>
      </c>
      <c r="K28" s="128">
        <v>2442</v>
      </c>
      <c r="L28" s="122">
        <f t="shared" si="23"/>
        <v>11261</v>
      </c>
      <c r="M28" s="132">
        <v>8819</v>
      </c>
      <c r="N28" s="132">
        <v>2442</v>
      </c>
      <c r="O28" s="122">
        <f t="shared" si="24"/>
        <v>3059</v>
      </c>
      <c r="P28" s="132">
        <v>2449</v>
      </c>
      <c r="Q28" s="132">
        <v>610</v>
      </c>
      <c r="R28" s="149">
        <f>+ROUND(D28*90%,0)</f>
        <v>22046</v>
      </c>
      <c r="S28" s="148">
        <f>+D28-R28</f>
        <v>2450</v>
      </c>
    </row>
    <row r="29" spans="1:20" s="149" customFormat="1" ht="33.75" customHeight="1" outlineLevel="1">
      <c r="A29" s="133" t="s">
        <v>202</v>
      </c>
      <c r="B29" s="121" t="s">
        <v>207</v>
      </c>
      <c r="C29" s="122">
        <f t="shared" si="17"/>
        <v>8326</v>
      </c>
      <c r="D29" s="122">
        <f t="shared" si="19"/>
        <v>0</v>
      </c>
      <c r="E29" s="122">
        <f t="shared" si="20"/>
        <v>8326</v>
      </c>
      <c r="F29" s="122">
        <f t="shared" si="21"/>
        <v>832</v>
      </c>
      <c r="G29" s="129">
        <v>0</v>
      </c>
      <c r="H29" s="130">
        <v>832</v>
      </c>
      <c r="I29" s="122">
        <f t="shared" si="22"/>
        <v>3330</v>
      </c>
      <c r="J29" s="129">
        <v>0</v>
      </c>
      <c r="K29" s="130">
        <v>3330</v>
      </c>
      <c r="L29" s="122">
        <f t="shared" si="23"/>
        <v>3330</v>
      </c>
      <c r="M29" s="129">
        <v>0</v>
      </c>
      <c r="N29" s="130">
        <v>3330</v>
      </c>
      <c r="O29" s="122">
        <f t="shared" si="24"/>
        <v>834</v>
      </c>
      <c r="P29" s="129">
        <v>0</v>
      </c>
      <c r="Q29" s="130">
        <v>834</v>
      </c>
    </row>
  </sheetData>
  <sheetProtection password="CD08" sheet="1" objects="1" scenarios="1"/>
  <mergeCells count="8">
    <mergeCell ref="A1:Q1"/>
    <mergeCell ref="A3:A4"/>
    <mergeCell ref="B3:B4"/>
    <mergeCell ref="C3:E3"/>
    <mergeCell ref="F3:H3"/>
    <mergeCell ref="I3:K3"/>
    <mergeCell ref="L3:N3"/>
    <mergeCell ref="O3:Q3"/>
  </mergeCells>
  <printOptions horizontalCentered="1"/>
  <pageMargins left="0" right="0" top="0.5" bottom="0.5" header="0.3" footer="0.3"/>
  <pageSetup paperSize="9" scale="8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I27"/>
  <sheetViews>
    <sheetView workbookViewId="0">
      <selection activeCell="Q5" sqref="Q5"/>
    </sheetView>
  </sheetViews>
  <sheetFormatPr defaultColWidth="9" defaultRowHeight="15.6"/>
  <cols>
    <col min="1" max="1" width="6.8984375" style="1" customWidth="1"/>
    <col min="2" max="2" width="13.8984375" style="1" customWidth="1"/>
    <col min="3" max="3" width="10.5" style="1" hidden="1" customWidth="1"/>
    <col min="4" max="4" width="11.59765625" style="1" hidden="1" customWidth="1"/>
    <col min="5" max="5" width="7.8984375" style="1" customWidth="1"/>
    <col min="6" max="6" width="6.8984375" style="1" customWidth="1"/>
    <col min="7" max="7" width="9" style="1" hidden="1" customWidth="1"/>
    <col min="8" max="8" width="9.5" style="1" hidden="1" customWidth="1"/>
    <col min="9" max="9" width="8.3984375" style="1" customWidth="1"/>
    <col min="10" max="10" width="6.69921875" style="1" customWidth="1"/>
    <col min="11" max="11" width="7.5" style="1" customWidth="1"/>
    <col min="12" max="12" width="7.8984375" style="1" customWidth="1"/>
    <col min="13" max="13" width="7.5" style="1" customWidth="1"/>
    <col min="14" max="14" width="10.59765625" style="1" customWidth="1"/>
    <col min="15" max="15" width="9.69921875" style="1" customWidth="1"/>
    <col min="16" max="16" width="10.09765625" style="1" customWidth="1"/>
    <col min="17" max="17" width="14.09765625" style="1" customWidth="1"/>
    <col min="18" max="18" width="25.59765625" style="1" customWidth="1"/>
    <col min="19" max="19" width="12.69921875" style="1" customWidth="1"/>
    <col min="20" max="20" width="12.09765625" style="1" customWidth="1"/>
    <col min="21" max="21" width="10.8984375" style="1" hidden="1" customWidth="1"/>
    <col min="22" max="35" width="0" style="1" hidden="1" customWidth="1"/>
    <col min="36" max="16384" width="9" style="1"/>
  </cols>
  <sheetData>
    <row r="1" spans="1:35" ht="32.25" customHeight="1">
      <c r="A1" s="210" t="s">
        <v>233</v>
      </c>
      <c r="B1" s="210"/>
      <c r="C1" s="210"/>
      <c r="D1" s="210"/>
      <c r="E1" s="210"/>
      <c r="F1" s="210"/>
      <c r="G1" s="210"/>
      <c r="H1" s="210"/>
      <c r="I1" s="210"/>
      <c r="J1" s="210"/>
      <c r="K1" s="210"/>
      <c r="L1" s="210"/>
      <c r="M1" s="210"/>
      <c r="N1" s="210"/>
      <c r="O1" s="210"/>
      <c r="P1" s="210"/>
      <c r="Q1" s="210"/>
      <c r="R1" s="210"/>
    </row>
    <row r="2" spans="1:35" ht="80.25" customHeight="1">
      <c r="A2" s="211" t="s">
        <v>0</v>
      </c>
      <c r="B2" s="211" t="s">
        <v>1</v>
      </c>
      <c r="C2" s="217" t="s">
        <v>256</v>
      </c>
      <c r="D2" s="217" t="s">
        <v>255</v>
      </c>
      <c r="E2" s="212" t="s">
        <v>254</v>
      </c>
      <c r="F2" s="212"/>
      <c r="G2" s="217" t="s">
        <v>257</v>
      </c>
      <c r="H2" s="217" t="s">
        <v>258</v>
      </c>
      <c r="I2" s="212" t="s">
        <v>210</v>
      </c>
      <c r="J2" s="212"/>
      <c r="K2" s="212" t="s">
        <v>212</v>
      </c>
      <c r="L2" s="212"/>
      <c r="M2" s="215" t="s">
        <v>251</v>
      </c>
      <c r="N2" s="213" t="s">
        <v>238</v>
      </c>
      <c r="O2" s="213" t="s">
        <v>239</v>
      </c>
      <c r="P2" s="213" t="s">
        <v>241</v>
      </c>
      <c r="Q2" s="212" t="s">
        <v>216</v>
      </c>
      <c r="R2" s="212"/>
      <c r="U2" s="209" t="s">
        <v>185</v>
      </c>
      <c r="V2" s="209"/>
      <c r="W2" s="209"/>
      <c r="X2" s="209" t="s">
        <v>12</v>
      </c>
      <c r="Y2" s="209"/>
      <c r="Z2" s="209"/>
      <c r="AA2" s="209" t="s">
        <v>13</v>
      </c>
      <c r="AB2" s="209"/>
      <c r="AC2" s="209"/>
      <c r="AD2" s="209" t="s">
        <v>14</v>
      </c>
      <c r="AE2" s="209"/>
      <c r="AF2" s="209"/>
      <c r="AG2" s="209" t="s">
        <v>15</v>
      </c>
      <c r="AH2" s="209"/>
      <c r="AI2" s="209"/>
    </row>
    <row r="3" spans="1:35" ht="32.25" customHeight="1">
      <c r="A3" s="211"/>
      <c r="B3" s="211"/>
      <c r="C3" s="218"/>
      <c r="D3" s="218"/>
      <c r="E3" s="2" t="s">
        <v>27</v>
      </c>
      <c r="F3" s="2" t="s">
        <v>215</v>
      </c>
      <c r="G3" s="218"/>
      <c r="H3" s="218"/>
      <c r="I3" s="162" t="s">
        <v>211</v>
      </c>
      <c r="J3" s="2" t="s">
        <v>215</v>
      </c>
      <c r="K3" s="165" t="s">
        <v>213</v>
      </c>
      <c r="L3" s="2" t="s">
        <v>215</v>
      </c>
      <c r="M3" s="216"/>
      <c r="N3" s="214"/>
      <c r="O3" s="214"/>
      <c r="P3" s="214"/>
      <c r="Q3" s="162" t="s">
        <v>232</v>
      </c>
      <c r="R3" s="162" t="s">
        <v>217</v>
      </c>
      <c r="U3" s="184" t="s">
        <v>11</v>
      </c>
      <c r="V3" s="184" t="s">
        <v>16</v>
      </c>
      <c r="W3" s="184" t="s">
        <v>17</v>
      </c>
      <c r="X3" s="137" t="s">
        <v>11</v>
      </c>
      <c r="Y3" s="137" t="s">
        <v>16</v>
      </c>
      <c r="Z3" s="137" t="s">
        <v>17</v>
      </c>
      <c r="AA3" s="137" t="s">
        <v>11</v>
      </c>
      <c r="AB3" s="137" t="s">
        <v>16</v>
      </c>
      <c r="AC3" s="137" t="s">
        <v>17</v>
      </c>
      <c r="AD3" s="137" t="s">
        <v>11</v>
      </c>
      <c r="AE3" s="137" t="s">
        <v>16</v>
      </c>
      <c r="AF3" s="137" t="s">
        <v>17</v>
      </c>
      <c r="AG3" s="137" t="s">
        <v>11</v>
      </c>
      <c r="AH3" s="137" t="s">
        <v>16</v>
      </c>
      <c r="AI3" s="137" t="s">
        <v>17</v>
      </c>
    </row>
    <row r="4" spans="1:35">
      <c r="A4" s="185"/>
      <c r="B4" s="185" t="s">
        <v>26</v>
      </c>
      <c r="C4" s="201"/>
      <c r="D4" s="201"/>
      <c r="E4" s="4" t="s">
        <v>227</v>
      </c>
      <c r="F4" s="4" t="s">
        <v>228</v>
      </c>
      <c r="G4" s="4"/>
      <c r="H4" s="4"/>
      <c r="I4" s="4" t="s">
        <v>229</v>
      </c>
      <c r="J4" s="4" t="s">
        <v>230</v>
      </c>
      <c r="K4" s="4" t="s">
        <v>231</v>
      </c>
      <c r="L4" s="4" t="s">
        <v>247</v>
      </c>
      <c r="M4" s="4" t="s">
        <v>248</v>
      </c>
      <c r="N4" s="4" t="s">
        <v>93</v>
      </c>
      <c r="O4" s="4" t="s">
        <v>246</v>
      </c>
      <c r="P4" s="4"/>
      <c r="Q4" s="186">
        <v>1808</v>
      </c>
      <c r="R4" s="119"/>
      <c r="U4" s="124">
        <f>SUM(V4:W4)</f>
        <v>0</v>
      </c>
      <c r="V4" s="138">
        <f>+SUBTOTAL(9,V5:V20)</f>
        <v>0</v>
      </c>
      <c r="W4" s="138">
        <f>+SUBTOTAL(9,W5:W20)</f>
        <v>0</v>
      </c>
      <c r="X4" s="124">
        <f>SUM(Y4:Z4)</f>
        <v>0</v>
      </c>
      <c r="Y4" s="138">
        <f>+SUBTOTAL(9,Y5:Y20)</f>
        <v>0</v>
      </c>
      <c r="Z4" s="138">
        <f>+SUBTOTAL(9,Z5:Z20)</f>
        <v>0</v>
      </c>
      <c r="AA4" s="124">
        <f>SUM(AB4:AC4)</f>
        <v>0</v>
      </c>
      <c r="AB4" s="138">
        <f>+SUBTOTAL(9,AB5:AB20)</f>
        <v>0</v>
      </c>
      <c r="AC4" s="138">
        <f>+SUBTOTAL(9,AC5:AC20)</f>
        <v>0</v>
      </c>
      <c r="AD4" s="124">
        <f>SUM(AE4:AF4)</f>
        <v>0</v>
      </c>
      <c r="AE4" s="138">
        <f>+SUBTOTAL(9,AE5:AE20)</f>
        <v>0</v>
      </c>
      <c r="AF4" s="138">
        <f>+SUBTOTAL(9,AF5:AF20)</f>
        <v>0</v>
      </c>
      <c r="AG4" s="124">
        <f>SUM(AH4:AI4)</f>
        <v>0</v>
      </c>
      <c r="AH4" s="138">
        <f>+SUBTOTAL(9,AH5:AH20)</f>
        <v>0</v>
      </c>
      <c r="AI4" s="138">
        <f>+SUBTOTAL(9,AI5:AI20)</f>
        <v>0</v>
      </c>
    </row>
    <row r="5" spans="1:35" s="3" customFormat="1" ht="15" customHeight="1">
      <c r="A5" s="185" t="s">
        <v>93</v>
      </c>
      <c r="B5" s="161" t="s">
        <v>208</v>
      </c>
      <c r="C5" s="202"/>
      <c r="D5" s="202"/>
      <c r="E5" s="160"/>
      <c r="F5" s="160"/>
      <c r="G5" s="160"/>
      <c r="H5" s="160"/>
      <c r="I5" s="160"/>
      <c r="J5" s="160"/>
      <c r="K5" s="160"/>
      <c r="L5" s="160"/>
      <c r="M5" s="160"/>
      <c r="N5" s="160"/>
      <c r="O5" s="160"/>
      <c r="P5" s="178" t="s">
        <v>249</v>
      </c>
      <c r="Q5" s="179" t="s">
        <v>253</v>
      </c>
      <c r="R5" s="168"/>
      <c r="T5" s="164"/>
    </row>
    <row r="6" spans="1:35" s="3" customFormat="1" ht="16.5" customHeight="1">
      <c r="A6" s="185" t="s">
        <v>102</v>
      </c>
      <c r="B6" s="163" t="s">
        <v>209</v>
      </c>
      <c r="C6" s="203"/>
      <c r="D6" s="203"/>
      <c r="E6" s="160"/>
      <c r="F6" s="160"/>
      <c r="G6" s="160"/>
      <c r="H6" s="160"/>
      <c r="I6" s="160"/>
      <c r="J6" s="160"/>
      <c r="K6" s="160"/>
      <c r="L6" s="160"/>
      <c r="M6" s="160"/>
      <c r="N6" s="190" t="s">
        <v>245</v>
      </c>
      <c r="O6" s="190" t="s">
        <v>250</v>
      </c>
      <c r="P6" s="167">
        <f>SUM(P7:P17)</f>
        <v>18.775000000000002</v>
      </c>
      <c r="Q6" s="169">
        <f>SUM(Q4/P6)</f>
        <v>96.298268974700392</v>
      </c>
      <c r="R6" s="186">
        <f>SUM(R7:R17)</f>
        <v>1808.0740346205057</v>
      </c>
      <c r="S6" s="186">
        <f>SUM(S7:S17)</f>
        <v>1808</v>
      </c>
    </row>
    <row r="7" spans="1:35" ht="20.25" customHeight="1">
      <c r="A7" s="2">
        <v>1</v>
      </c>
      <c r="B7" s="158" t="s">
        <v>138</v>
      </c>
      <c r="C7" s="204">
        <f>1.78+28.23</f>
        <v>30.01</v>
      </c>
      <c r="D7" s="205">
        <f>0.95+14.37</f>
        <v>15.319999999999999</v>
      </c>
      <c r="E7" s="173">
        <f t="shared" ref="E7:E17" si="0">+D7+C7</f>
        <v>45.33</v>
      </c>
      <c r="F7" s="175">
        <v>0.7</v>
      </c>
      <c r="G7" s="206">
        <f>41+214</f>
        <v>255</v>
      </c>
      <c r="H7" s="206">
        <f>22+109</f>
        <v>131</v>
      </c>
      <c r="I7" s="175">
        <f t="shared" ref="I7:I17" si="1">+H7+G7</f>
        <v>386</v>
      </c>
      <c r="J7" s="177">
        <v>0.8</v>
      </c>
      <c r="K7" s="187">
        <v>8</v>
      </c>
      <c r="L7" s="166">
        <v>1.3</v>
      </c>
      <c r="M7" s="166">
        <v>0</v>
      </c>
      <c r="N7" s="166">
        <f t="shared" ref="N7:N17" si="2">SUM(F7+J7)</f>
        <v>1.5</v>
      </c>
      <c r="O7" s="166">
        <f>SUM(L7)</f>
        <v>1.3</v>
      </c>
      <c r="P7" s="170">
        <f>SUM(N7*O7)</f>
        <v>1.9500000000000002</v>
      </c>
      <c r="Q7" s="118"/>
      <c r="R7" s="194">
        <f>SUM(Q6*P7)</f>
        <v>187.78162450066577</v>
      </c>
      <c r="S7" s="172">
        <f>+ROUND(R7,0)</f>
        <v>188</v>
      </c>
      <c r="T7" s="183"/>
    </row>
    <row r="8" spans="1:35" ht="20.25" customHeight="1">
      <c r="A8" s="2">
        <v>2</v>
      </c>
      <c r="B8" s="158" t="s">
        <v>47</v>
      </c>
      <c r="C8" s="204">
        <v>29.66</v>
      </c>
      <c r="D8" s="205">
        <v>1.74</v>
      </c>
      <c r="E8" s="173">
        <f t="shared" si="0"/>
        <v>31.4</v>
      </c>
      <c r="F8" s="174">
        <v>0.6</v>
      </c>
      <c r="G8" s="207">
        <v>374</v>
      </c>
      <c r="H8" s="207">
        <v>22</v>
      </c>
      <c r="I8" s="175">
        <f t="shared" si="1"/>
        <v>396</v>
      </c>
      <c r="J8" s="177">
        <v>0.8</v>
      </c>
      <c r="K8" s="187">
        <v>7</v>
      </c>
      <c r="L8" s="166">
        <v>1.1499999999999999</v>
      </c>
      <c r="M8" s="166">
        <v>0</v>
      </c>
      <c r="N8" s="166">
        <f t="shared" si="2"/>
        <v>1.4</v>
      </c>
      <c r="O8" s="166">
        <f>SUM(L8)</f>
        <v>1.1499999999999999</v>
      </c>
      <c r="P8" s="170">
        <f t="shared" ref="P8:P17" si="3">SUM(N8*O8)</f>
        <v>1.6099999999999999</v>
      </c>
      <c r="Q8" s="118"/>
      <c r="R8" s="194">
        <f>SUM(Q6*P8)</f>
        <v>155.04021304926761</v>
      </c>
      <c r="S8" s="172">
        <f t="shared" ref="S8:S17" si="4">+ROUND(R8,0)</f>
        <v>155</v>
      </c>
    </row>
    <row r="9" spans="1:35" ht="20.25" customHeight="1">
      <c r="A9" s="2">
        <v>3</v>
      </c>
      <c r="B9" s="158" t="s">
        <v>48</v>
      </c>
      <c r="C9" s="204">
        <v>23.43</v>
      </c>
      <c r="D9" s="205">
        <v>8.16</v>
      </c>
      <c r="E9" s="173">
        <f t="shared" si="0"/>
        <v>31.59</v>
      </c>
      <c r="F9" s="174">
        <v>0.6</v>
      </c>
      <c r="G9" s="207">
        <v>362</v>
      </c>
      <c r="H9" s="207">
        <v>126</v>
      </c>
      <c r="I9" s="175">
        <f t="shared" si="1"/>
        <v>488</v>
      </c>
      <c r="J9" s="170">
        <v>0.9</v>
      </c>
      <c r="K9" s="187">
        <v>7</v>
      </c>
      <c r="L9" s="166">
        <v>1.1499999999999999</v>
      </c>
      <c r="M9" s="200">
        <f t="shared" ref="M9:M14" si="5">0.12*2.5</f>
        <v>0.3</v>
      </c>
      <c r="N9" s="166">
        <f t="shared" si="2"/>
        <v>1.5</v>
      </c>
      <c r="O9" s="166">
        <f>SUM(M9+L9)</f>
        <v>1.45</v>
      </c>
      <c r="P9" s="170">
        <f t="shared" si="3"/>
        <v>2.1749999999999998</v>
      </c>
      <c r="Q9" s="118"/>
      <c r="R9" s="199">
        <f>SUM(Q6*P9)</f>
        <v>209.44873501997333</v>
      </c>
      <c r="S9" s="172">
        <f t="shared" si="4"/>
        <v>209</v>
      </c>
      <c r="T9" s="191">
        <f>(L10*2.5)+0.12</f>
        <v>2.9950000000000001</v>
      </c>
    </row>
    <row r="10" spans="1:35" ht="20.25" customHeight="1">
      <c r="A10" s="2">
        <v>4</v>
      </c>
      <c r="B10" s="158" t="s">
        <v>50</v>
      </c>
      <c r="C10" s="204">
        <v>32.700000000000003</v>
      </c>
      <c r="D10" s="205">
        <v>21.21</v>
      </c>
      <c r="E10" s="173">
        <f t="shared" si="0"/>
        <v>53.910000000000004</v>
      </c>
      <c r="F10" s="174">
        <v>0.7</v>
      </c>
      <c r="G10" s="207">
        <v>518</v>
      </c>
      <c r="H10" s="207">
        <v>336</v>
      </c>
      <c r="I10" s="175">
        <f t="shared" si="1"/>
        <v>854</v>
      </c>
      <c r="J10" s="170">
        <v>0.9</v>
      </c>
      <c r="K10" s="187">
        <v>7</v>
      </c>
      <c r="L10" s="166">
        <v>1.1499999999999999</v>
      </c>
      <c r="M10" s="200">
        <f t="shared" si="5"/>
        <v>0.3</v>
      </c>
      <c r="N10" s="166">
        <f t="shared" si="2"/>
        <v>1.6</v>
      </c>
      <c r="O10" s="166">
        <f t="shared" ref="O10:O14" si="6">SUM(M10+L10)</f>
        <v>1.45</v>
      </c>
      <c r="P10" s="170">
        <f t="shared" si="3"/>
        <v>2.3199999999999998</v>
      </c>
      <c r="Q10" s="118"/>
      <c r="R10" s="199">
        <f>SUM(Q6*P10)</f>
        <v>223.4119840213049</v>
      </c>
      <c r="S10" s="172">
        <f t="shared" si="4"/>
        <v>223</v>
      </c>
    </row>
    <row r="11" spans="1:35" ht="20.25" customHeight="1">
      <c r="A11" s="2">
        <v>5</v>
      </c>
      <c r="B11" s="158" t="s">
        <v>52</v>
      </c>
      <c r="C11" s="204">
        <v>31.35</v>
      </c>
      <c r="D11" s="205">
        <v>19.68</v>
      </c>
      <c r="E11" s="173">
        <f t="shared" si="0"/>
        <v>51.03</v>
      </c>
      <c r="F11" s="174">
        <v>0.7</v>
      </c>
      <c r="G11" s="207">
        <v>489</v>
      </c>
      <c r="H11" s="207">
        <v>305</v>
      </c>
      <c r="I11" s="206">
        <f t="shared" si="1"/>
        <v>794</v>
      </c>
      <c r="J11" s="170">
        <v>0.9</v>
      </c>
      <c r="K11" s="187">
        <v>6</v>
      </c>
      <c r="L11" s="166">
        <v>1.1499999999999999</v>
      </c>
      <c r="M11" s="200">
        <f t="shared" si="5"/>
        <v>0.3</v>
      </c>
      <c r="N11" s="166">
        <f t="shared" si="2"/>
        <v>1.6</v>
      </c>
      <c r="O11" s="166">
        <f t="shared" si="6"/>
        <v>1.45</v>
      </c>
      <c r="P11" s="170">
        <f t="shared" si="3"/>
        <v>2.3199999999999998</v>
      </c>
      <c r="Q11" s="118"/>
      <c r="R11" s="199">
        <f>SUM(Q6*P11)</f>
        <v>223.4119840213049</v>
      </c>
      <c r="S11" s="172">
        <f t="shared" si="4"/>
        <v>223</v>
      </c>
    </row>
    <row r="12" spans="1:35" ht="20.25" customHeight="1">
      <c r="A12" s="2">
        <v>6</v>
      </c>
      <c r="B12" s="158" t="s">
        <v>234</v>
      </c>
      <c r="C12" s="204">
        <v>22.86</v>
      </c>
      <c r="D12" s="205">
        <v>11.56</v>
      </c>
      <c r="E12" s="173">
        <f t="shared" si="0"/>
        <v>34.42</v>
      </c>
      <c r="F12" s="174">
        <v>0.6</v>
      </c>
      <c r="G12" s="207">
        <v>352</v>
      </c>
      <c r="H12" s="207">
        <v>178</v>
      </c>
      <c r="I12" s="206">
        <f t="shared" si="1"/>
        <v>530</v>
      </c>
      <c r="J12" s="170">
        <v>0.9</v>
      </c>
      <c r="K12" s="187">
        <v>10</v>
      </c>
      <c r="L12" s="5">
        <v>1.3</v>
      </c>
      <c r="M12" s="200">
        <f t="shared" si="5"/>
        <v>0.3</v>
      </c>
      <c r="N12" s="166">
        <f t="shared" si="2"/>
        <v>1.5</v>
      </c>
      <c r="O12" s="166">
        <f t="shared" si="6"/>
        <v>1.6</v>
      </c>
      <c r="P12" s="170">
        <f t="shared" si="3"/>
        <v>2.4000000000000004</v>
      </c>
      <c r="Q12" s="118"/>
      <c r="R12" s="199">
        <f>P12*Q6</f>
        <v>231.11584553928097</v>
      </c>
      <c r="S12" s="172">
        <f t="shared" si="4"/>
        <v>231</v>
      </c>
    </row>
    <row r="13" spans="1:35" ht="20.25" customHeight="1">
      <c r="A13" s="2">
        <v>7</v>
      </c>
      <c r="B13" s="158" t="s">
        <v>235</v>
      </c>
      <c r="C13" s="204">
        <v>33.619999999999997</v>
      </c>
      <c r="D13" s="205">
        <v>14.58</v>
      </c>
      <c r="E13" s="173">
        <f t="shared" si="0"/>
        <v>48.199999999999996</v>
      </c>
      <c r="F13" s="174">
        <v>0.7</v>
      </c>
      <c r="G13" s="207">
        <v>196</v>
      </c>
      <c r="H13" s="207">
        <v>85</v>
      </c>
      <c r="I13" s="175">
        <f t="shared" si="1"/>
        <v>281</v>
      </c>
      <c r="J13" s="170">
        <v>0.6</v>
      </c>
      <c r="K13" s="187">
        <v>4</v>
      </c>
      <c r="L13" s="5">
        <v>1</v>
      </c>
      <c r="M13" s="200">
        <f t="shared" si="5"/>
        <v>0.3</v>
      </c>
      <c r="N13" s="166">
        <f t="shared" si="2"/>
        <v>1.2999999999999998</v>
      </c>
      <c r="O13" s="166">
        <f t="shared" si="6"/>
        <v>1.3</v>
      </c>
      <c r="P13" s="170">
        <f t="shared" si="3"/>
        <v>1.6899999999999997</v>
      </c>
      <c r="Q13" s="118"/>
      <c r="R13" s="194">
        <f>SUM(Q6*P13)</f>
        <v>162.74407456724364</v>
      </c>
      <c r="S13" s="172">
        <f t="shared" si="4"/>
        <v>163</v>
      </c>
    </row>
    <row r="14" spans="1:35" ht="20.25" customHeight="1">
      <c r="A14" s="2">
        <v>8</v>
      </c>
      <c r="B14" s="158" t="s">
        <v>236</v>
      </c>
      <c r="C14" s="204">
        <v>29.94</v>
      </c>
      <c r="D14" s="205">
        <v>24.84</v>
      </c>
      <c r="E14" s="173">
        <f t="shared" si="0"/>
        <v>54.78</v>
      </c>
      <c r="F14" s="174">
        <v>0.7</v>
      </c>
      <c r="G14" s="207">
        <v>141</v>
      </c>
      <c r="H14" s="207">
        <v>117</v>
      </c>
      <c r="I14" s="175">
        <f t="shared" si="1"/>
        <v>258</v>
      </c>
      <c r="J14" s="170">
        <v>0.6</v>
      </c>
      <c r="K14" s="187">
        <v>3</v>
      </c>
      <c r="L14" s="5">
        <v>1</v>
      </c>
      <c r="M14" s="200">
        <f t="shared" si="5"/>
        <v>0.3</v>
      </c>
      <c r="N14" s="166">
        <f t="shared" si="2"/>
        <v>1.2999999999999998</v>
      </c>
      <c r="O14" s="166">
        <f t="shared" si="6"/>
        <v>1.3</v>
      </c>
      <c r="P14" s="170">
        <f t="shared" si="3"/>
        <v>1.6899999999999997</v>
      </c>
      <c r="Q14" s="118"/>
      <c r="R14" s="194">
        <f>SUM(Q6*P14)</f>
        <v>162.74407456724364</v>
      </c>
      <c r="S14" s="172">
        <f t="shared" si="4"/>
        <v>163</v>
      </c>
    </row>
    <row r="15" spans="1:35" ht="20.25" customHeight="1">
      <c r="A15" s="2">
        <v>9</v>
      </c>
      <c r="B15" s="158" t="s">
        <v>141</v>
      </c>
      <c r="C15" s="204">
        <v>3.5</v>
      </c>
      <c r="D15" s="205">
        <v>2.92</v>
      </c>
      <c r="E15" s="173">
        <f t="shared" si="0"/>
        <v>6.42</v>
      </c>
      <c r="F15" s="174">
        <v>0.4</v>
      </c>
      <c r="G15" s="207">
        <v>36</v>
      </c>
      <c r="H15" s="207">
        <v>30</v>
      </c>
      <c r="I15" s="175">
        <f t="shared" si="1"/>
        <v>66</v>
      </c>
      <c r="J15" s="170">
        <v>0.4</v>
      </c>
      <c r="K15" s="187">
        <v>5</v>
      </c>
      <c r="L15" s="166">
        <v>1.1499999999999999</v>
      </c>
      <c r="M15" s="166"/>
      <c r="N15" s="166">
        <f t="shared" si="2"/>
        <v>0.8</v>
      </c>
      <c r="O15" s="166">
        <f>SUM(L15)</f>
        <v>1.1499999999999999</v>
      </c>
      <c r="P15" s="170">
        <f t="shared" si="3"/>
        <v>0.91999999999999993</v>
      </c>
      <c r="Q15" s="118"/>
      <c r="R15" s="194">
        <f>SUM(P16*Q6)+1</f>
        <v>87.668442077230353</v>
      </c>
      <c r="S15" s="172">
        <f t="shared" si="4"/>
        <v>88</v>
      </c>
    </row>
    <row r="16" spans="1:35" ht="20.25" customHeight="1">
      <c r="A16" s="2">
        <v>10</v>
      </c>
      <c r="B16" s="158" t="s">
        <v>237</v>
      </c>
      <c r="C16" s="204">
        <v>4.8600000000000003</v>
      </c>
      <c r="D16" s="205">
        <v>16.2</v>
      </c>
      <c r="E16" s="173">
        <f t="shared" si="0"/>
        <v>21.06</v>
      </c>
      <c r="F16" s="174">
        <v>0.5</v>
      </c>
      <c r="G16" s="207">
        <v>33</v>
      </c>
      <c r="H16" s="207">
        <v>110</v>
      </c>
      <c r="I16" s="206">
        <f t="shared" si="1"/>
        <v>143</v>
      </c>
      <c r="J16" s="170">
        <v>0.4</v>
      </c>
      <c r="K16" s="187">
        <v>4</v>
      </c>
      <c r="L16" s="5">
        <v>1</v>
      </c>
      <c r="M16" s="5"/>
      <c r="N16" s="166">
        <f t="shared" si="2"/>
        <v>0.9</v>
      </c>
      <c r="O16" s="5">
        <f>SUM(L16)</f>
        <v>1</v>
      </c>
      <c r="P16" s="170">
        <f t="shared" si="3"/>
        <v>0.9</v>
      </c>
      <c r="Q16" s="118"/>
      <c r="R16" s="194">
        <f>SUM(P16*Q6)</f>
        <v>86.668442077230353</v>
      </c>
      <c r="S16" s="172">
        <f t="shared" si="4"/>
        <v>87</v>
      </c>
    </row>
    <row r="17" spans="1:20" ht="23.25" customHeight="1">
      <c r="A17" s="2">
        <v>11</v>
      </c>
      <c r="B17" s="158" t="s">
        <v>139</v>
      </c>
      <c r="C17" s="204">
        <v>7.27</v>
      </c>
      <c r="D17" s="205">
        <v>2.1</v>
      </c>
      <c r="E17" s="173">
        <f t="shared" si="0"/>
        <v>9.3699999999999992</v>
      </c>
      <c r="F17" s="174">
        <v>0.4</v>
      </c>
      <c r="G17" s="207">
        <v>59</v>
      </c>
      <c r="H17" s="207">
        <v>17</v>
      </c>
      <c r="I17" s="206">
        <f t="shared" si="1"/>
        <v>76</v>
      </c>
      <c r="J17" s="170">
        <v>0.4</v>
      </c>
      <c r="K17" s="187">
        <v>3</v>
      </c>
      <c r="L17" s="5">
        <v>1</v>
      </c>
      <c r="M17" s="5"/>
      <c r="N17" s="166">
        <f t="shared" si="2"/>
        <v>0.8</v>
      </c>
      <c r="O17" s="5">
        <f>SUM(L17)</f>
        <v>1</v>
      </c>
      <c r="P17" s="170">
        <f t="shared" si="3"/>
        <v>0.8</v>
      </c>
      <c r="Q17" s="118"/>
      <c r="R17" s="194">
        <f>SUM(P17*Q6)+1</f>
        <v>78.038615179760313</v>
      </c>
      <c r="S17" s="172">
        <f t="shared" si="4"/>
        <v>78</v>
      </c>
    </row>
    <row r="18" spans="1:20" ht="16.5" customHeight="1">
      <c r="A18" s="220"/>
      <c r="B18" s="221"/>
      <c r="C18" s="195"/>
      <c r="D18" s="195"/>
      <c r="E18" s="182"/>
      <c r="F18" s="176"/>
      <c r="G18" s="176"/>
      <c r="H18" s="176"/>
      <c r="I18" s="181">
        <f>SUM(I7:I17)</f>
        <v>4272</v>
      </c>
      <c r="J18" s="176"/>
      <c r="K18" s="188">
        <f>SUM(K7:K17)</f>
        <v>64</v>
      </c>
      <c r="L18" s="176"/>
      <c r="M18" s="188">
        <v>6</v>
      </c>
      <c r="N18" s="176"/>
      <c r="O18" s="176"/>
      <c r="P18" s="176"/>
      <c r="Q18" s="176"/>
      <c r="R18" s="180"/>
      <c r="S18" s="172"/>
      <c r="T18" s="183"/>
    </row>
    <row r="19" spans="1:20" ht="27" customHeight="1">
      <c r="A19" s="1" t="s">
        <v>214</v>
      </c>
      <c r="B19" s="219" t="s">
        <v>244</v>
      </c>
      <c r="C19" s="219"/>
      <c r="D19" s="219"/>
      <c r="E19" s="219"/>
      <c r="F19" s="219"/>
      <c r="G19" s="219"/>
      <c r="H19" s="219"/>
      <c r="I19" s="219"/>
      <c r="J19" s="219"/>
      <c r="K19" s="219"/>
      <c r="L19" s="219"/>
      <c r="M19" s="219"/>
      <c r="N19" s="219"/>
      <c r="O19" s="219"/>
      <c r="P19" s="219"/>
      <c r="Q19" s="219"/>
      <c r="R19" s="219"/>
    </row>
    <row r="20" spans="1:20">
      <c r="B20" s="226" t="s">
        <v>243</v>
      </c>
      <c r="C20" s="226"/>
      <c r="D20" s="226"/>
      <c r="E20" s="226"/>
      <c r="F20" s="226"/>
      <c r="G20" s="198"/>
      <c r="H20" s="198"/>
      <c r="I20" s="189" t="s">
        <v>220</v>
      </c>
    </row>
    <row r="21" spans="1:20">
      <c r="B21" s="222" t="s">
        <v>219</v>
      </c>
      <c r="C21" s="222"/>
      <c r="D21" s="222"/>
      <c r="E21" s="222"/>
      <c r="F21" s="222"/>
      <c r="G21" s="196"/>
      <c r="H21" s="196"/>
      <c r="I21" s="189">
        <v>0.4</v>
      </c>
      <c r="K21" s="1">
        <v>2815</v>
      </c>
    </row>
    <row r="22" spans="1:20">
      <c r="B22" s="222" t="s">
        <v>221</v>
      </c>
      <c r="C22" s="222"/>
      <c r="D22" s="222"/>
      <c r="E22" s="222"/>
      <c r="F22" s="222"/>
      <c r="G22" s="196"/>
      <c r="H22" s="196"/>
      <c r="I22" s="189">
        <v>0.45</v>
      </c>
      <c r="K22" s="1">
        <v>1457</v>
      </c>
    </row>
    <row r="23" spans="1:20">
      <c r="B23" s="222" t="s">
        <v>222</v>
      </c>
      <c r="C23" s="222"/>
      <c r="D23" s="222"/>
      <c r="E23" s="222"/>
      <c r="F23" s="222"/>
      <c r="G23" s="196"/>
      <c r="H23" s="196"/>
      <c r="I23" s="189">
        <v>0.5</v>
      </c>
      <c r="K23" s="3">
        <f>SUM(K21:K22)</f>
        <v>4272</v>
      </c>
    </row>
    <row r="24" spans="1:20">
      <c r="B24" s="222" t="s">
        <v>223</v>
      </c>
      <c r="C24" s="222"/>
      <c r="D24" s="222"/>
      <c r="E24" s="222"/>
      <c r="F24" s="222"/>
      <c r="G24" s="196"/>
      <c r="H24" s="196"/>
      <c r="I24" s="189">
        <v>0.6</v>
      </c>
    </row>
    <row r="25" spans="1:20">
      <c r="B25" s="223" t="s">
        <v>226</v>
      </c>
      <c r="C25" s="224"/>
      <c r="D25" s="224"/>
      <c r="E25" s="224"/>
      <c r="F25" s="225"/>
      <c r="G25" s="197"/>
      <c r="H25" s="197"/>
      <c r="I25" s="189">
        <v>0.7</v>
      </c>
    </row>
    <row r="26" spans="1:20">
      <c r="B26" s="222" t="s">
        <v>224</v>
      </c>
      <c r="C26" s="222"/>
      <c r="D26" s="222"/>
      <c r="E26" s="222"/>
      <c r="F26" s="222"/>
      <c r="G26" s="196"/>
      <c r="H26" s="196"/>
      <c r="I26" s="189">
        <v>0.8</v>
      </c>
    </row>
    <row r="27" spans="1:20">
      <c r="B27" s="222" t="s">
        <v>225</v>
      </c>
      <c r="C27" s="222"/>
      <c r="D27" s="222"/>
      <c r="E27" s="222"/>
      <c r="F27" s="222"/>
      <c r="G27" s="196"/>
      <c r="H27" s="196"/>
      <c r="I27" s="189">
        <v>0.9</v>
      </c>
    </row>
  </sheetData>
  <mergeCells count="30">
    <mergeCell ref="B24:F24"/>
    <mergeCell ref="B26:F26"/>
    <mergeCell ref="B27:F27"/>
    <mergeCell ref="B25:F25"/>
    <mergeCell ref="B20:F20"/>
    <mergeCell ref="B21:F21"/>
    <mergeCell ref="B22:F22"/>
    <mergeCell ref="B23:F23"/>
    <mergeCell ref="B19:R19"/>
    <mergeCell ref="AD2:AF2"/>
    <mergeCell ref="AG2:AI2"/>
    <mergeCell ref="U2:W2"/>
    <mergeCell ref="X2:Z2"/>
    <mergeCell ref="AA2:AC2"/>
    <mergeCell ref="A18:B18"/>
    <mergeCell ref="A1:R1"/>
    <mergeCell ref="A2:A3"/>
    <mergeCell ref="B2:B3"/>
    <mergeCell ref="E2:F2"/>
    <mergeCell ref="I2:J2"/>
    <mergeCell ref="K2:L2"/>
    <mergeCell ref="Q2:R2"/>
    <mergeCell ref="P2:P3"/>
    <mergeCell ref="N2:N3"/>
    <mergeCell ref="O2:O3"/>
    <mergeCell ref="M2:M3"/>
    <mergeCell ref="C2:C3"/>
    <mergeCell ref="D2:D3"/>
    <mergeCell ref="G2:G3"/>
    <mergeCell ref="H2:H3"/>
  </mergeCells>
  <printOptions horizontalCentered="1"/>
  <pageMargins left="0" right="0" top="0.5" bottom="0.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3496-78DB-459B-A357-368EBF4A161B}">
  <sheetPr>
    <tabColor rgb="FFFF0000"/>
  </sheetPr>
  <dimension ref="A1:AE27"/>
  <sheetViews>
    <sheetView tabSelected="1" workbookViewId="0">
      <selection activeCell="M6" sqref="M6"/>
    </sheetView>
  </sheetViews>
  <sheetFormatPr defaultColWidth="9" defaultRowHeight="15.6"/>
  <cols>
    <col min="1" max="1" width="6.8984375" style="1" customWidth="1"/>
    <col min="2" max="2" width="13.8984375" style="1" customWidth="1"/>
    <col min="3" max="3" width="6.69921875" style="1" customWidth="1"/>
    <col min="4" max="4" width="6" style="1" customWidth="1"/>
    <col min="5" max="5" width="6.8984375" style="1" customWidth="1"/>
    <col min="6" max="6" width="5.59765625" style="1" customWidth="1"/>
    <col min="7" max="7" width="9" style="1" customWidth="1"/>
    <col min="8" max="8" width="6.69921875" style="1" customWidth="1"/>
    <col min="9" max="9" width="7.5" style="1" customWidth="1"/>
    <col min="10" max="10" width="10.59765625" style="1" customWidth="1"/>
    <col min="11" max="11" width="9.69921875" style="1" customWidth="1"/>
    <col min="12" max="12" width="10.09765625" style="1" customWidth="1"/>
    <col min="13" max="13" width="13.09765625" style="1" bestFit="1" customWidth="1"/>
    <col min="14" max="14" width="25.59765625" style="1" customWidth="1"/>
    <col min="15" max="15" width="12.69921875" style="1" customWidth="1"/>
    <col min="16" max="16" width="12.09765625" style="1" customWidth="1"/>
    <col min="17" max="17" width="10.8984375" style="1" hidden="1" customWidth="1"/>
    <col min="18" max="31" width="0" style="1" hidden="1" customWidth="1"/>
    <col min="32" max="16384" width="9" style="1"/>
  </cols>
  <sheetData>
    <row r="1" spans="1:31" ht="32.25" customHeight="1">
      <c r="A1" s="210" t="s">
        <v>233</v>
      </c>
      <c r="B1" s="210"/>
      <c r="C1" s="210"/>
      <c r="D1" s="210"/>
      <c r="E1" s="210"/>
      <c r="F1" s="210"/>
      <c r="G1" s="210"/>
      <c r="H1" s="210"/>
      <c r="I1" s="210"/>
      <c r="J1" s="210"/>
      <c r="K1" s="210"/>
      <c r="L1" s="210"/>
      <c r="M1" s="210"/>
      <c r="N1" s="210"/>
    </row>
    <row r="2" spans="1:31" ht="53.25" customHeight="1">
      <c r="A2" s="211" t="s">
        <v>0</v>
      </c>
      <c r="B2" s="211" t="s">
        <v>1</v>
      </c>
      <c r="C2" s="212" t="s">
        <v>242</v>
      </c>
      <c r="D2" s="212"/>
      <c r="E2" s="212" t="s">
        <v>210</v>
      </c>
      <c r="F2" s="212"/>
      <c r="G2" s="212" t="s">
        <v>212</v>
      </c>
      <c r="H2" s="212"/>
      <c r="I2" s="215" t="s">
        <v>240</v>
      </c>
      <c r="J2" s="213" t="s">
        <v>238</v>
      </c>
      <c r="K2" s="213" t="s">
        <v>239</v>
      </c>
      <c r="L2" s="213" t="s">
        <v>241</v>
      </c>
      <c r="M2" s="212" t="s">
        <v>216</v>
      </c>
      <c r="N2" s="212"/>
      <c r="O2" s="176"/>
      <c r="Q2" s="209" t="s">
        <v>185</v>
      </c>
      <c r="R2" s="209"/>
      <c r="S2" s="209"/>
      <c r="T2" s="209" t="s">
        <v>12</v>
      </c>
      <c r="U2" s="209"/>
      <c r="V2" s="209"/>
      <c r="W2" s="209" t="s">
        <v>13</v>
      </c>
      <c r="X2" s="209"/>
      <c r="Y2" s="209"/>
      <c r="Z2" s="209" t="s">
        <v>14</v>
      </c>
      <c r="AA2" s="209"/>
      <c r="AB2" s="209"/>
      <c r="AC2" s="209" t="s">
        <v>15</v>
      </c>
      <c r="AD2" s="209"/>
      <c r="AE2" s="209"/>
    </row>
    <row r="3" spans="1:31" ht="32.25" customHeight="1">
      <c r="A3" s="211"/>
      <c r="B3" s="211"/>
      <c r="C3" s="2" t="s">
        <v>27</v>
      </c>
      <c r="D3" s="2" t="s">
        <v>215</v>
      </c>
      <c r="E3" s="162" t="s">
        <v>211</v>
      </c>
      <c r="F3" s="2" t="s">
        <v>215</v>
      </c>
      <c r="G3" s="165" t="s">
        <v>213</v>
      </c>
      <c r="H3" s="2" t="s">
        <v>215</v>
      </c>
      <c r="I3" s="216"/>
      <c r="J3" s="214"/>
      <c r="K3" s="214"/>
      <c r="L3" s="214"/>
      <c r="M3" s="162" t="s">
        <v>232</v>
      </c>
      <c r="N3" s="162" t="s">
        <v>217</v>
      </c>
      <c r="O3" s="176"/>
      <c r="Q3" s="192" t="s">
        <v>11</v>
      </c>
      <c r="R3" s="192" t="s">
        <v>16</v>
      </c>
      <c r="S3" s="192" t="s">
        <v>17</v>
      </c>
      <c r="T3" s="137" t="s">
        <v>11</v>
      </c>
      <c r="U3" s="137" t="s">
        <v>16</v>
      </c>
      <c r="V3" s="137" t="s">
        <v>17</v>
      </c>
      <c r="W3" s="137" t="s">
        <v>11</v>
      </c>
      <c r="X3" s="137" t="s">
        <v>16</v>
      </c>
      <c r="Y3" s="137" t="s">
        <v>17</v>
      </c>
      <c r="Z3" s="137" t="s">
        <v>11</v>
      </c>
      <c r="AA3" s="137" t="s">
        <v>16</v>
      </c>
      <c r="AB3" s="137" t="s">
        <v>17</v>
      </c>
      <c r="AC3" s="137" t="s">
        <v>11</v>
      </c>
      <c r="AD3" s="137" t="s">
        <v>16</v>
      </c>
      <c r="AE3" s="137" t="s">
        <v>17</v>
      </c>
    </row>
    <row r="4" spans="1:31">
      <c r="A4" s="193"/>
      <c r="B4" s="193" t="s">
        <v>26</v>
      </c>
      <c r="C4" s="4" t="s">
        <v>227</v>
      </c>
      <c r="D4" s="4" t="s">
        <v>228</v>
      </c>
      <c r="E4" s="4" t="s">
        <v>229</v>
      </c>
      <c r="F4" s="4" t="s">
        <v>230</v>
      </c>
      <c r="G4" s="4" t="s">
        <v>231</v>
      </c>
      <c r="H4" s="4" t="s">
        <v>247</v>
      </c>
      <c r="I4" s="4" t="s">
        <v>248</v>
      </c>
      <c r="J4" s="4" t="s">
        <v>93</v>
      </c>
      <c r="K4" s="4" t="s">
        <v>246</v>
      </c>
      <c r="L4" s="4"/>
      <c r="M4" s="186">
        <v>767</v>
      </c>
      <c r="N4" s="119"/>
      <c r="O4" s="176"/>
      <c r="Q4" s="124">
        <f>SUM(R4:S4)</f>
        <v>0</v>
      </c>
      <c r="R4" s="138">
        <f>+SUBTOTAL(9,R5:R20)</f>
        <v>0</v>
      </c>
      <c r="S4" s="138">
        <f>+SUBTOTAL(9,S5:S20)</f>
        <v>0</v>
      </c>
      <c r="T4" s="124">
        <f>SUM(U4:V4)</f>
        <v>0</v>
      </c>
      <c r="U4" s="138">
        <f>+SUBTOTAL(9,U5:U20)</f>
        <v>0</v>
      </c>
      <c r="V4" s="138">
        <f>+SUBTOTAL(9,V5:V20)</f>
        <v>0</v>
      </c>
      <c r="W4" s="124">
        <f>SUM(X4:Y4)</f>
        <v>0</v>
      </c>
      <c r="X4" s="138">
        <f>+SUBTOTAL(9,X5:X20)</f>
        <v>0</v>
      </c>
      <c r="Y4" s="138">
        <f>+SUBTOTAL(9,Y5:Y20)</f>
        <v>0</v>
      </c>
      <c r="Z4" s="124">
        <f>SUM(AA4:AB4)</f>
        <v>0</v>
      </c>
      <c r="AA4" s="138">
        <f>+SUBTOTAL(9,AA5:AA20)</f>
        <v>0</v>
      </c>
      <c r="AB4" s="138">
        <f>+SUBTOTAL(9,AB5:AB20)</f>
        <v>0</v>
      </c>
      <c r="AC4" s="124">
        <f>SUM(AD4:AE4)</f>
        <v>0</v>
      </c>
      <c r="AD4" s="138">
        <f>+SUBTOTAL(9,AD5:AD20)</f>
        <v>0</v>
      </c>
      <c r="AE4" s="138">
        <f>+SUBTOTAL(9,AE5:AE20)</f>
        <v>0</v>
      </c>
    </row>
    <row r="5" spans="1:31" s="3" customFormat="1" ht="15" customHeight="1">
      <c r="A5" s="193" t="s">
        <v>93</v>
      </c>
      <c r="B5" s="161" t="s">
        <v>208</v>
      </c>
      <c r="C5" s="160"/>
      <c r="D5" s="160"/>
      <c r="E5" s="160"/>
      <c r="F5" s="160"/>
      <c r="G5" s="160"/>
      <c r="H5" s="160"/>
      <c r="I5" s="160"/>
      <c r="J5" s="160"/>
      <c r="K5" s="160"/>
      <c r="L5" s="178" t="s">
        <v>249</v>
      </c>
      <c r="M5" s="179" t="s">
        <v>252</v>
      </c>
      <c r="N5" s="168"/>
      <c r="O5" s="182"/>
      <c r="P5" s="164"/>
    </row>
    <row r="6" spans="1:31" s="3" customFormat="1" ht="16.5" customHeight="1">
      <c r="A6" s="193" t="s">
        <v>102</v>
      </c>
      <c r="B6" s="163" t="s">
        <v>209</v>
      </c>
      <c r="C6" s="160"/>
      <c r="D6" s="160"/>
      <c r="E6" s="160"/>
      <c r="F6" s="160"/>
      <c r="G6" s="160"/>
      <c r="H6" s="160"/>
      <c r="I6" s="160"/>
      <c r="J6" s="190" t="s">
        <v>245</v>
      </c>
      <c r="K6" s="190" t="s">
        <v>250</v>
      </c>
      <c r="L6" s="167">
        <f>SUM(L7:L17)</f>
        <v>18.775000000000002</v>
      </c>
      <c r="M6" s="169">
        <f>SUM(M4/L6)</f>
        <v>40.852197070572565</v>
      </c>
      <c r="N6" s="186">
        <f>SUM(N7:N17)</f>
        <v>768.18295605858862</v>
      </c>
      <c r="O6" s="186">
        <f>SUM(O7:O17)</f>
        <v>767</v>
      </c>
    </row>
    <row r="7" spans="1:31" ht="20.25" customHeight="1">
      <c r="A7" s="2">
        <v>1</v>
      </c>
      <c r="B7" s="158" t="s">
        <v>138</v>
      </c>
      <c r="C7" s="173">
        <f>'DA 2'!E7</f>
        <v>45.33</v>
      </c>
      <c r="D7" s="175">
        <v>0.7</v>
      </c>
      <c r="E7" s="171">
        <f>'DA 2'!I7</f>
        <v>386</v>
      </c>
      <c r="F7" s="177">
        <v>0.8</v>
      </c>
      <c r="G7" s="187">
        <v>8</v>
      </c>
      <c r="H7" s="166">
        <v>1.3</v>
      </c>
      <c r="I7" s="166">
        <v>0</v>
      </c>
      <c r="J7" s="166">
        <f>SUM(D7+F7)</f>
        <v>1.5</v>
      </c>
      <c r="K7" s="166">
        <f>SUM(H7)</f>
        <v>1.3</v>
      </c>
      <c r="L7" s="170">
        <f>SUM(J7*K7)</f>
        <v>1.9500000000000002</v>
      </c>
      <c r="M7" s="118"/>
      <c r="N7" s="194">
        <f>SUM(M6*L7)</f>
        <v>79.661784287616513</v>
      </c>
      <c r="O7" s="248">
        <f>ROUNDDOWN(N7,0)</f>
        <v>79</v>
      </c>
      <c r="P7" s="183"/>
    </row>
    <row r="8" spans="1:31" ht="20.25" customHeight="1">
      <c r="A8" s="2">
        <v>2</v>
      </c>
      <c r="B8" s="158" t="s">
        <v>47</v>
      </c>
      <c r="C8" s="173">
        <f>'DA 2'!E8</f>
        <v>31.4</v>
      </c>
      <c r="D8" s="174">
        <v>0.6</v>
      </c>
      <c r="E8" s="171">
        <f>'DA 2'!I8</f>
        <v>396</v>
      </c>
      <c r="F8" s="177">
        <v>0.8</v>
      </c>
      <c r="G8" s="187">
        <v>7</v>
      </c>
      <c r="H8" s="166">
        <v>1.1499999999999999</v>
      </c>
      <c r="I8" s="166">
        <v>0</v>
      </c>
      <c r="J8" s="166">
        <f t="shared" ref="J8:J17" si="0">SUM(D8+F8)</f>
        <v>1.4</v>
      </c>
      <c r="K8" s="166">
        <f>SUM(H8)</f>
        <v>1.1499999999999999</v>
      </c>
      <c r="L8" s="170">
        <f t="shared" ref="L8:L17" si="1">SUM(J8*K8)</f>
        <v>1.6099999999999999</v>
      </c>
      <c r="M8" s="118"/>
      <c r="N8" s="194">
        <f>SUM(M6*L8)</f>
        <v>65.772037283621827</v>
      </c>
      <c r="O8" s="248">
        <f t="shared" ref="O8:O17" si="2">ROUNDDOWN(N8,0)</f>
        <v>65</v>
      </c>
    </row>
    <row r="9" spans="1:31" ht="20.25" customHeight="1">
      <c r="A9" s="2">
        <v>3</v>
      </c>
      <c r="B9" s="158" t="s">
        <v>48</v>
      </c>
      <c r="C9" s="173">
        <f>'DA 2'!E9</f>
        <v>31.59</v>
      </c>
      <c r="D9" s="174">
        <v>0.6</v>
      </c>
      <c r="E9" s="171">
        <f>'DA 2'!I9</f>
        <v>488</v>
      </c>
      <c r="F9" s="170">
        <v>0.9</v>
      </c>
      <c r="G9" s="187">
        <v>7</v>
      </c>
      <c r="H9" s="166">
        <v>1.1499999999999999</v>
      </c>
      <c r="I9" s="166">
        <f t="shared" ref="I9:I14" si="3">0.12*2.5</f>
        <v>0.3</v>
      </c>
      <c r="J9" s="166">
        <f t="shared" si="0"/>
        <v>1.5</v>
      </c>
      <c r="K9" s="166">
        <f>SUM(I9+H9)</f>
        <v>1.45</v>
      </c>
      <c r="L9" s="170">
        <f t="shared" si="1"/>
        <v>2.1749999999999998</v>
      </c>
      <c r="M9" s="118"/>
      <c r="N9" s="194">
        <f>SUM(M6*L9)</f>
        <v>88.853528628495326</v>
      </c>
      <c r="O9" s="248">
        <v>89</v>
      </c>
      <c r="P9" s="191"/>
    </row>
    <row r="10" spans="1:31" ht="20.25" customHeight="1">
      <c r="A10" s="2">
        <v>4</v>
      </c>
      <c r="B10" s="158" t="s">
        <v>50</v>
      </c>
      <c r="C10" s="173">
        <f>'DA 2'!E10</f>
        <v>53.910000000000004</v>
      </c>
      <c r="D10" s="174">
        <v>0.7</v>
      </c>
      <c r="E10" s="171">
        <f>'DA 2'!I10</f>
        <v>854</v>
      </c>
      <c r="F10" s="170">
        <v>0.9</v>
      </c>
      <c r="G10" s="187">
        <v>7</v>
      </c>
      <c r="H10" s="166">
        <v>1.1499999999999999</v>
      </c>
      <c r="I10" s="166">
        <f t="shared" si="3"/>
        <v>0.3</v>
      </c>
      <c r="J10" s="166">
        <f t="shared" si="0"/>
        <v>1.6</v>
      </c>
      <c r="K10" s="166">
        <f t="shared" ref="K10:K14" si="4">SUM(I10+H10)</f>
        <v>1.45</v>
      </c>
      <c r="L10" s="170">
        <f t="shared" si="1"/>
        <v>2.3199999999999998</v>
      </c>
      <c r="M10" s="118"/>
      <c r="N10" s="194">
        <f>SUM(M6*L10)</f>
        <v>94.777097203728346</v>
      </c>
      <c r="O10" s="248">
        <v>95</v>
      </c>
    </row>
    <row r="11" spans="1:31" ht="20.25" customHeight="1">
      <c r="A11" s="2">
        <v>5</v>
      </c>
      <c r="B11" s="158" t="s">
        <v>52</v>
      </c>
      <c r="C11" s="173">
        <f>'DA 2'!E11</f>
        <v>51.03</v>
      </c>
      <c r="D11" s="174">
        <v>0.7</v>
      </c>
      <c r="E11" s="171">
        <f>'DA 2'!I11</f>
        <v>794</v>
      </c>
      <c r="F11" s="170">
        <v>0.9</v>
      </c>
      <c r="G11" s="187">
        <v>6</v>
      </c>
      <c r="H11" s="166">
        <v>1.1499999999999999</v>
      </c>
      <c r="I11" s="166">
        <f t="shared" si="3"/>
        <v>0.3</v>
      </c>
      <c r="J11" s="166">
        <f t="shared" si="0"/>
        <v>1.6</v>
      </c>
      <c r="K11" s="166">
        <f t="shared" si="4"/>
        <v>1.45</v>
      </c>
      <c r="L11" s="170">
        <f t="shared" si="1"/>
        <v>2.3199999999999998</v>
      </c>
      <c r="M11" s="118"/>
      <c r="N11" s="194">
        <f>SUM(M6*L11)</f>
        <v>94.777097203728346</v>
      </c>
      <c r="O11" s="248">
        <v>95</v>
      </c>
    </row>
    <row r="12" spans="1:31" ht="20.25" customHeight="1">
      <c r="A12" s="2">
        <v>6</v>
      </c>
      <c r="B12" s="158" t="s">
        <v>234</v>
      </c>
      <c r="C12" s="173">
        <f>'DA 2'!E12</f>
        <v>34.42</v>
      </c>
      <c r="D12" s="174">
        <v>0.6</v>
      </c>
      <c r="E12" s="171">
        <f>'DA 2'!I12</f>
        <v>530</v>
      </c>
      <c r="F12" s="170">
        <v>0.9</v>
      </c>
      <c r="G12" s="187">
        <v>10</v>
      </c>
      <c r="H12" s="5">
        <v>1.3</v>
      </c>
      <c r="I12" s="166">
        <f t="shared" si="3"/>
        <v>0.3</v>
      </c>
      <c r="J12" s="166">
        <f t="shared" si="0"/>
        <v>1.5</v>
      </c>
      <c r="K12" s="166">
        <f t="shared" si="4"/>
        <v>1.6</v>
      </c>
      <c r="L12" s="170">
        <f t="shared" si="1"/>
        <v>2.4000000000000004</v>
      </c>
      <c r="M12" s="118"/>
      <c r="N12" s="194">
        <f>L12*M6</f>
        <v>98.045272969374167</v>
      </c>
      <c r="O12" s="248">
        <f t="shared" si="2"/>
        <v>98</v>
      </c>
    </row>
    <row r="13" spans="1:31" ht="20.25" customHeight="1">
      <c r="A13" s="2">
        <v>7</v>
      </c>
      <c r="B13" s="158" t="s">
        <v>235</v>
      </c>
      <c r="C13" s="173">
        <f>'DA 2'!E13</f>
        <v>48.199999999999996</v>
      </c>
      <c r="D13" s="174">
        <v>0.7</v>
      </c>
      <c r="E13" s="171">
        <f>'DA 2'!I13</f>
        <v>281</v>
      </c>
      <c r="F13" s="170">
        <v>0.6</v>
      </c>
      <c r="G13" s="187">
        <v>4</v>
      </c>
      <c r="H13" s="5">
        <v>1</v>
      </c>
      <c r="I13" s="166">
        <f t="shared" si="3"/>
        <v>0.3</v>
      </c>
      <c r="J13" s="166">
        <f t="shared" si="0"/>
        <v>1.2999999999999998</v>
      </c>
      <c r="K13" s="166">
        <f t="shared" si="4"/>
        <v>1.3</v>
      </c>
      <c r="L13" s="170">
        <f t="shared" si="1"/>
        <v>1.6899999999999997</v>
      </c>
      <c r="M13" s="118"/>
      <c r="N13" s="194">
        <f>SUM(M6*L13)</f>
        <v>69.040213049267621</v>
      </c>
      <c r="O13" s="248">
        <f t="shared" si="2"/>
        <v>69</v>
      </c>
    </row>
    <row r="14" spans="1:31" ht="20.25" customHeight="1">
      <c r="A14" s="2">
        <v>8</v>
      </c>
      <c r="B14" s="158" t="s">
        <v>236</v>
      </c>
      <c r="C14" s="173">
        <f>'DA 2'!E14</f>
        <v>54.78</v>
      </c>
      <c r="D14" s="174">
        <v>0.7</v>
      </c>
      <c r="E14" s="171">
        <f>'DA 2'!I14</f>
        <v>258</v>
      </c>
      <c r="F14" s="170">
        <v>0.6</v>
      </c>
      <c r="G14" s="187">
        <v>3</v>
      </c>
      <c r="H14" s="5">
        <v>1</v>
      </c>
      <c r="I14" s="166">
        <f t="shared" si="3"/>
        <v>0.3</v>
      </c>
      <c r="J14" s="166">
        <f>SUM(D14+F14)</f>
        <v>1.2999999999999998</v>
      </c>
      <c r="K14" s="166">
        <f t="shared" si="4"/>
        <v>1.3</v>
      </c>
      <c r="L14" s="170">
        <f t="shared" si="1"/>
        <v>1.6899999999999997</v>
      </c>
      <c r="M14" s="118"/>
      <c r="N14" s="194">
        <f>SUM(M6*L14)</f>
        <v>69.040213049267621</v>
      </c>
      <c r="O14" s="248">
        <f t="shared" si="2"/>
        <v>69</v>
      </c>
    </row>
    <row r="15" spans="1:31" ht="20.25" customHeight="1">
      <c r="A15" s="2">
        <v>9</v>
      </c>
      <c r="B15" s="158" t="s">
        <v>141</v>
      </c>
      <c r="C15" s="173">
        <f>'DA 2'!E15</f>
        <v>6.42</v>
      </c>
      <c r="D15" s="174">
        <v>0.4</v>
      </c>
      <c r="E15" s="171">
        <f>'DA 2'!I15</f>
        <v>66</v>
      </c>
      <c r="F15" s="170">
        <v>0.4</v>
      </c>
      <c r="G15" s="187">
        <v>5</v>
      </c>
      <c r="H15" s="166">
        <v>1.1499999999999999</v>
      </c>
      <c r="I15" s="166"/>
      <c r="J15" s="166">
        <f t="shared" si="0"/>
        <v>0.8</v>
      </c>
      <c r="K15" s="166">
        <f>SUM(H15)</f>
        <v>1.1499999999999999</v>
      </c>
      <c r="L15" s="170">
        <f t="shared" si="1"/>
        <v>0.91999999999999993</v>
      </c>
      <c r="M15" s="118"/>
      <c r="N15" s="194">
        <f>SUM(L16*M6)+1</f>
        <v>37.766977363515309</v>
      </c>
      <c r="O15" s="248">
        <v>38</v>
      </c>
    </row>
    <row r="16" spans="1:31" ht="20.25" customHeight="1">
      <c r="A16" s="2">
        <v>10</v>
      </c>
      <c r="B16" s="158" t="s">
        <v>237</v>
      </c>
      <c r="C16" s="173">
        <f>'DA 2'!E16</f>
        <v>21.06</v>
      </c>
      <c r="D16" s="174">
        <v>0.5</v>
      </c>
      <c r="E16" s="171">
        <f>'DA 2'!I16</f>
        <v>143</v>
      </c>
      <c r="F16" s="170">
        <v>0.4</v>
      </c>
      <c r="G16" s="187">
        <v>4</v>
      </c>
      <c r="H16" s="5">
        <v>1</v>
      </c>
      <c r="I16" s="5"/>
      <c r="J16" s="166">
        <f t="shared" si="0"/>
        <v>0.9</v>
      </c>
      <c r="K16" s="5">
        <f>SUM(H16)</f>
        <v>1</v>
      </c>
      <c r="L16" s="170">
        <f t="shared" si="1"/>
        <v>0.9</v>
      </c>
      <c r="M16" s="118"/>
      <c r="N16" s="194">
        <f>SUM(L16*M6)</f>
        <v>36.766977363515309</v>
      </c>
      <c r="O16" s="248">
        <v>37</v>
      </c>
    </row>
    <row r="17" spans="1:16" ht="23.25" customHeight="1">
      <c r="A17" s="2">
        <v>11</v>
      </c>
      <c r="B17" s="158" t="s">
        <v>139</v>
      </c>
      <c r="C17" s="173">
        <f>'DA 2'!E17</f>
        <v>9.3699999999999992</v>
      </c>
      <c r="D17" s="174">
        <v>0.4</v>
      </c>
      <c r="E17" s="171">
        <f>'DA 2'!I17</f>
        <v>76</v>
      </c>
      <c r="F17" s="170">
        <v>0.4</v>
      </c>
      <c r="G17" s="187">
        <v>3</v>
      </c>
      <c r="H17" s="5">
        <v>1</v>
      </c>
      <c r="I17" s="5"/>
      <c r="J17" s="166">
        <f t="shared" si="0"/>
        <v>0.8</v>
      </c>
      <c r="K17" s="5">
        <f>SUM(H17)</f>
        <v>1</v>
      </c>
      <c r="L17" s="170">
        <f t="shared" si="1"/>
        <v>0.8</v>
      </c>
      <c r="M17" s="118"/>
      <c r="N17" s="194">
        <f>SUM(L17*M6)+1</f>
        <v>33.681757656458053</v>
      </c>
      <c r="O17" s="248">
        <f t="shared" si="2"/>
        <v>33</v>
      </c>
    </row>
    <row r="18" spans="1:16" ht="16.5" customHeight="1">
      <c r="A18" s="220"/>
      <c r="B18" s="221"/>
      <c r="C18" s="182"/>
      <c r="D18" s="176"/>
      <c r="E18" s="181">
        <f>SUM(E7:E17)</f>
        <v>4272</v>
      </c>
      <c r="F18" s="176"/>
      <c r="G18" s="188">
        <f>SUM(G7:G17)</f>
        <v>64</v>
      </c>
      <c r="H18" s="176"/>
      <c r="I18" s="188">
        <v>6</v>
      </c>
      <c r="J18" s="176"/>
      <c r="K18" s="176"/>
      <c r="L18" s="176"/>
      <c r="M18" s="176"/>
      <c r="N18" s="180"/>
      <c r="O18" s="248"/>
      <c r="P18" s="183"/>
    </row>
    <row r="19" spans="1:16" ht="15.75" customHeight="1">
      <c r="A19" s="1" t="s">
        <v>214</v>
      </c>
      <c r="B19" s="219" t="s">
        <v>244</v>
      </c>
      <c r="C19" s="219"/>
      <c r="D19" s="219"/>
      <c r="E19" s="219"/>
      <c r="F19" s="219"/>
      <c r="G19" s="219"/>
      <c r="H19" s="219"/>
      <c r="I19" s="219"/>
      <c r="J19" s="219"/>
      <c r="K19" s="219"/>
      <c r="L19" s="219"/>
      <c r="M19" s="219"/>
      <c r="N19" s="219"/>
    </row>
    <row r="20" spans="1:16">
      <c r="B20" s="226" t="s">
        <v>243</v>
      </c>
      <c r="C20" s="226"/>
      <c r="D20" s="226"/>
      <c r="E20" s="189" t="s">
        <v>220</v>
      </c>
    </row>
    <row r="21" spans="1:16">
      <c r="B21" s="222" t="s">
        <v>219</v>
      </c>
      <c r="C21" s="222"/>
      <c r="D21" s="222"/>
      <c r="E21" s="189">
        <v>0.4</v>
      </c>
      <c r="G21" s="1" t="s">
        <v>218</v>
      </c>
    </row>
    <row r="22" spans="1:16">
      <c r="B22" s="222" t="s">
        <v>221</v>
      </c>
      <c r="C22" s="222"/>
      <c r="D22" s="222"/>
      <c r="E22" s="189">
        <v>0.45</v>
      </c>
    </row>
    <row r="23" spans="1:16">
      <c r="B23" s="222" t="s">
        <v>222</v>
      </c>
      <c r="C23" s="222"/>
      <c r="D23" s="222"/>
      <c r="E23" s="189">
        <v>0.5</v>
      </c>
    </row>
    <row r="24" spans="1:16">
      <c r="B24" s="222" t="s">
        <v>223</v>
      </c>
      <c r="C24" s="222"/>
      <c r="D24" s="222"/>
      <c r="E24" s="189">
        <v>0.6</v>
      </c>
    </row>
    <row r="25" spans="1:16">
      <c r="B25" s="223" t="s">
        <v>226</v>
      </c>
      <c r="C25" s="224"/>
      <c r="D25" s="225"/>
      <c r="E25" s="189">
        <v>0.7</v>
      </c>
    </row>
    <row r="26" spans="1:16">
      <c r="B26" s="222" t="s">
        <v>224</v>
      </c>
      <c r="C26" s="222"/>
      <c r="D26" s="222"/>
      <c r="E26" s="189">
        <v>0.8</v>
      </c>
    </row>
    <row r="27" spans="1:16">
      <c r="B27" s="222" t="s">
        <v>225</v>
      </c>
      <c r="C27" s="222"/>
      <c r="D27" s="222"/>
      <c r="E27" s="189">
        <v>0.9</v>
      </c>
    </row>
  </sheetData>
  <mergeCells count="26">
    <mergeCell ref="B24:D24"/>
    <mergeCell ref="B25:D25"/>
    <mergeCell ref="B26:D26"/>
    <mergeCell ref="B27:D27"/>
    <mergeCell ref="A18:B18"/>
    <mergeCell ref="B19:N19"/>
    <mergeCell ref="B20:D20"/>
    <mergeCell ref="B21:D21"/>
    <mergeCell ref="B22:D22"/>
    <mergeCell ref="B23:D23"/>
    <mergeCell ref="AC2:AE2"/>
    <mergeCell ref="A1:N1"/>
    <mergeCell ref="A2:A3"/>
    <mergeCell ref="B2:B3"/>
    <mergeCell ref="C2:D2"/>
    <mergeCell ref="E2:F2"/>
    <mergeCell ref="G2:H2"/>
    <mergeCell ref="I2:I3"/>
    <mergeCell ref="J2:J3"/>
    <mergeCell ref="K2:K3"/>
    <mergeCell ref="L2:L3"/>
    <mergeCell ref="M2:N2"/>
    <mergeCell ref="Q2:S2"/>
    <mergeCell ref="T2:V2"/>
    <mergeCell ref="W2:Y2"/>
    <mergeCell ref="Z2:AB2"/>
  </mergeCells>
  <printOptions horizontalCentered="1"/>
  <pageMargins left="0" right="0" top="0.5" bottom="0.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5"/>
  <sheetViews>
    <sheetView workbookViewId="0">
      <selection activeCell="O27" sqref="O27"/>
    </sheetView>
  </sheetViews>
  <sheetFormatPr defaultColWidth="9" defaultRowHeight="14.4"/>
  <cols>
    <col min="1" max="1" width="4.19921875" style="8" customWidth="1"/>
    <col min="2" max="2" width="15.19921875" style="6" customWidth="1"/>
    <col min="3" max="3" width="8.3984375" style="6" customWidth="1"/>
    <col min="4" max="5" width="6.8984375" style="6" customWidth="1"/>
    <col min="6" max="6" width="8.19921875" style="6" customWidth="1"/>
    <col min="7" max="7" width="8.8984375" style="6" customWidth="1"/>
    <col min="8" max="8" width="6.3984375" style="6" customWidth="1"/>
    <col min="9" max="9" width="7.3984375" style="6" customWidth="1"/>
    <col min="10" max="10" width="7.8984375" style="90" customWidth="1"/>
    <col min="11" max="11" width="7.09765625" style="94" customWidth="1"/>
    <col min="12" max="12" width="8.09765625" style="6" customWidth="1"/>
    <col min="13" max="13" width="7.09765625" style="6" customWidth="1"/>
    <col min="14" max="14" width="7.3984375" style="6" customWidth="1"/>
    <col min="15" max="15" width="6.19921875" style="6" customWidth="1"/>
    <col min="16" max="16" width="6.8984375" style="6" customWidth="1"/>
    <col min="17" max="16384" width="9" style="6"/>
  </cols>
  <sheetData>
    <row r="1" spans="1:17" ht="17.399999999999999">
      <c r="A1" s="228" t="s">
        <v>60</v>
      </c>
      <c r="B1" s="228"/>
      <c r="C1" s="228"/>
      <c r="D1" s="228"/>
      <c r="G1" s="229" t="s">
        <v>61</v>
      </c>
      <c r="H1" s="229"/>
      <c r="I1" s="229"/>
      <c r="J1" s="229"/>
      <c r="K1" s="229"/>
      <c r="L1" s="229"/>
      <c r="M1" s="229"/>
      <c r="N1" s="229"/>
      <c r="O1" s="229"/>
      <c r="P1" s="229"/>
    </row>
    <row r="2" spans="1:17" ht="17.399999999999999">
      <c r="A2" s="228" t="s">
        <v>62</v>
      </c>
      <c r="B2" s="228"/>
      <c r="C2" s="228"/>
      <c r="D2" s="228"/>
      <c r="G2" s="229" t="s">
        <v>63</v>
      </c>
      <c r="H2" s="229"/>
      <c r="I2" s="229"/>
      <c r="J2" s="229"/>
      <c r="K2" s="229"/>
      <c r="L2" s="229"/>
      <c r="M2" s="229"/>
      <c r="N2" s="229"/>
      <c r="O2" s="229"/>
      <c r="P2" s="229"/>
    </row>
    <row r="4" spans="1:17" ht="17.399999999999999">
      <c r="A4" s="228" t="s">
        <v>64</v>
      </c>
      <c r="B4" s="228"/>
      <c r="C4" s="228"/>
      <c r="D4" s="228"/>
      <c r="E4" s="228"/>
      <c r="F4" s="228"/>
      <c r="G4" s="228"/>
      <c r="H4" s="228"/>
      <c r="I4" s="228"/>
      <c r="J4" s="228"/>
      <c r="K4" s="228"/>
      <c r="L4" s="228"/>
      <c r="M4" s="228"/>
      <c r="N4" s="228"/>
      <c r="O4" s="228"/>
      <c r="P4" s="228"/>
    </row>
    <row r="5" spans="1:17" s="7" customFormat="1" ht="18.75" customHeight="1">
      <c r="A5" s="227" t="s">
        <v>65</v>
      </c>
      <c r="B5" s="227"/>
      <c r="C5" s="227"/>
      <c r="D5" s="227"/>
      <c r="E5" s="227"/>
      <c r="F5" s="227"/>
      <c r="G5" s="227"/>
      <c r="H5" s="227"/>
      <c r="I5" s="227"/>
      <c r="J5" s="227"/>
      <c r="K5" s="227"/>
      <c r="L5" s="227"/>
      <c r="M5" s="227"/>
      <c r="N5" s="227"/>
      <c r="O5" s="227"/>
      <c r="P5" s="227"/>
    </row>
    <row r="6" spans="1:17" ht="18.75" customHeight="1"/>
    <row r="7" spans="1:17" ht="15.6">
      <c r="A7" s="232" t="s">
        <v>66</v>
      </c>
      <c r="B7" s="232" t="s">
        <v>67</v>
      </c>
      <c r="C7" s="235" t="s">
        <v>68</v>
      </c>
      <c r="D7" s="236"/>
      <c r="E7" s="236"/>
      <c r="F7" s="236"/>
      <c r="G7" s="236"/>
      <c r="H7" s="237"/>
      <c r="I7" s="235" t="s">
        <v>69</v>
      </c>
      <c r="J7" s="236"/>
      <c r="K7" s="236"/>
      <c r="L7" s="237"/>
      <c r="M7" s="235" t="s">
        <v>70</v>
      </c>
      <c r="N7" s="236"/>
      <c r="O7" s="236"/>
      <c r="P7" s="237"/>
      <c r="Q7" s="9"/>
    </row>
    <row r="8" spans="1:17">
      <c r="A8" s="233"/>
      <c r="B8" s="233"/>
      <c r="C8" s="238" t="s">
        <v>8</v>
      </c>
      <c r="D8" s="239"/>
      <c r="E8" s="240"/>
      <c r="F8" s="238" t="s">
        <v>71</v>
      </c>
      <c r="G8" s="239"/>
      <c r="H8" s="240"/>
      <c r="I8" s="241" t="s">
        <v>72</v>
      </c>
      <c r="J8" s="243" t="s">
        <v>73</v>
      </c>
      <c r="K8" s="245" t="s">
        <v>74</v>
      </c>
      <c r="L8" s="241" t="s">
        <v>75</v>
      </c>
      <c r="M8" s="241" t="s">
        <v>76</v>
      </c>
      <c r="N8" s="241" t="s">
        <v>77</v>
      </c>
      <c r="O8" s="241" t="s">
        <v>78</v>
      </c>
      <c r="P8" s="241" t="s">
        <v>79</v>
      </c>
      <c r="Q8" s="9"/>
    </row>
    <row r="9" spans="1:17" ht="61.5" customHeight="1">
      <c r="A9" s="234"/>
      <c r="B9" s="234"/>
      <c r="C9" s="10" t="s">
        <v>80</v>
      </c>
      <c r="D9" s="10" t="s">
        <v>81</v>
      </c>
      <c r="E9" s="10" t="s">
        <v>82</v>
      </c>
      <c r="F9" s="10" t="s">
        <v>83</v>
      </c>
      <c r="G9" s="10" t="s">
        <v>84</v>
      </c>
      <c r="H9" s="10" t="s">
        <v>85</v>
      </c>
      <c r="I9" s="242"/>
      <c r="J9" s="244"/>
      <c r="K9" s="246"/>
      <c r="L9" s="247"/>
      <c r="M9" s="247"/>
      <c r="N9" s="247"/>
      <c r="O9" s="247"/>
      <c r="P9" s="247"/>
      <c r="Q9" s="9"/>
    </row>
    <row r="10" spans="1:17" ht="19.5" customHeight="1">
      <c r="A10" s="11">
        <v>1</v>
      </c>
      <c r="B10" s="11">
        <v>2</v>
      </c>
      <c r="C10" s="12">
        <v>3</v>
      </c>
      <c r="D10" s="12">
        <v>4</v>
      </c>
      <c r="E10" s="12" t="s">
        <v>86</v>
      </c>
      <c r="F10" s="12">
        <v>6</v>
      </c>
      <c r="G10" s="12">
        <v>7</v>
      </c>
      <c r="H10" s="12" t="s">
        <v>87</v>
      </c>
      <c r="I10" s="11">
        <v>9</v>
      </c>
      <c r="J10" s="91" t="s">
        <v>88</v>
      </c>
      <c r="K10" s="95">
        <v>11</v>
      </c>
      <c r="L10" s="13" t="s">
        <v>89</v>
      </c>
      <c r="M10" s="13">
        <v>13</v>
      </c>
      <c r="N10" s="13" t="s">
        <v>90</v>
      </c>
      <c r="O10" s="13">
        <v>15</v>
      </c>
      <c r="P10" s="13" t="s">
        <v>91</v>
      </c>
      <c r="Q10" s="9"/>
    </row>
    <row r="11" spans="1:17" ht="19.5" customHeight="1">
      <c r="A11" s="11"/>
      <c r="B11" s="11" t="s">
        <v>92</v>
      </c>
      <c r="C11" s="14">
        <f>SUM(C21+C12+C34+C46+C56+C68+C80+C90+C98+C102)</f>
        <v>138411</v>
      </c>
      <c r="D11" s="14">
        <f>SUM(D21+D12+D34+D46+D56+D68+D80+D90+D98+D102)</f>
        <v>70798</v>
      </c>
      <c r="E11" s="15">
        <f>D11/C11*100</f>
        <v>51.150558842866531</v>
      </c>
      <c r="F11" s="14">
        <f>SUM(F21+F12+F34+F46+F56+F68+F80+F90+F98+F102)</f>
        <v>552392</v>
      </c>
      <c r="G11" s="14">
        <f>SUM(G21+G12+G34+G46+G56+G68+G80+G90+G98+G102)</f>
        <v>296373</v>
      </c>
      <c r="H11" s="15">
        <f>G11/F11*100</f>
        <v>53.652659705426586</v>
      </c>
      <c r="I11" s="14">
        <f>SUM(I21+I12+I34+I46+I56+I68+I80+I90+I98+I102)</f>
        <v>18858</v>
      </c>
      <c r="J11" s="107">
        <f>I11/C11*100</f>
        <v>13.624639660142618</v>
      </c>
      <c r="K11" s="96">
        <f>SUM(K21+K12+K34+K46+K56+K68+K80+K90+K98+K102)</f>
        <v>17649</v>
      </c>
      <c r="L11" s="16">
        <f>K11/D11*100</f>
        <v>24.928670301420944</v>
      </c>
      <c r="M11" s="14">
        <f>SUM(M21+M12+M34+M46+M56+M68+M80+M90+M98+M102)</f>
        <v>8809</v>
      </c>
      <c r="N11" s="16">
        <f>M11/C11*100</f>
        <v>6.3643785537276658</v>
      </c>
      <c r="O11" s="14">
        <f>SUM(O21+O12+O34+O46+O56+O68+O80+O90+O98+O102)</f>
        <v>7998</v>
      </c>
      <c r="P11" s="16">
        <f t="shared" ref="P11:P12" si="0">O11/D11*100</f>
        <v>11.296929291787903</v>
      </c>
      <c r="Q11" s="9"/>
    </row>
    <row r="12" spans="1:17" ht="19.5" customHeight="1">
      <c r="A12" s="17" t="s">
        <v>93</v>
      </c>
      <c r="B12" s="18" t="s">
        <v>6</v>
      </c>
      <c r="C12" s="19">
        <f>SUM(C13:C20)</f>
        <v>15954</v>
      </c>
      <c r="D12" s="20">
        <f>SUM(D13:D20)</f>
        <v>8818</v>
      </c>
      <c r="E12" s="15">
        <f>D12/C12*100</f>
        <v>55.271405290209351</v>
      </c>
      <c r="F12" s="21">
        <f>SUM(F13:F20)</f>
        <v>58913</v>
      </c>
      <c r="G12" s="21">
        <f>SUM(G13:G20)</f>
        <v>30987</v>
      </c>
      <c r="H12" s="15">
        <f>G12/F12*100</f>
        <v>52.597898596235126</v>
      </c>
      <c r="I12" s="21">
        <f>SUM(I13:I20)</f>
        <v>791</v>
      </c>
      <c r="J12" s="107">
        <f>I12/C12*100</f>
        <v>4.9580042622539802</v>
      </c>
      <c r="K12" s="97">
        <f>SUM(K13:K20)</f>
        <v>740</v>
      </c>
      <c r="L12" s="16">
        <f>K12/D12*100</f>
        <v>8.3919256067135404</v>
      </c>
      <c r="M12" s="21">
        <f>SUM(M13:M20)</f>
        <v>679</v>
      </c>
      <c r="N12" s="16">
        <f>M12/C12*100</f>
        <v>4.2559859596339473</v>
      </c>
      <c r="O12" s="21">
        <v>609</v>
      </c>
      <c r="P12" s="16">
        <f t="shared" si="0"/>
        <v>6.9063279655250627</v>
      </c>
    </row>
    <row r="13" spans="1:17" ht="19.5" customHeight="1">
      <c r="A13" s="22">
        <v>1</v>
      </c>
      <c r="B13" s="23" t="s">
        <v>94</v>
      </c>
      <c r="C13" s="24">
        <v>4807</v>
      </c>
      <c r="D13" s="24">
        <v>1178</v>
      </c>
      <c r="E13" s="25">
        <f>D13/C13*100</f>
        <v>24.505928853754941</v>
      </c>
      <c r="F13" s="26">
        <v>18114</v>
      </c>
      <c r="G13" s="26">
        <v>4626</v>
      </c>
      <c r="H13" s="25">
        <f>G13/F13*100</f>
        <v>25.538257701225568</v>
      </c>
      <c r="I13" s="22">
        <v>84</v>
      </c>
      <c r="J13" s="108">
        <f>I13/C13*100</f>
        <v>1.747451633035157</v>
      </c>
      <c r="K13" s="98">
        <v>83</v>
      </c>
      <c r="L13" s="27">
        <f>K13/D13*100</f>
        <v>7.0458404074702887</v>
      </c>
      <c r="M13" s="22">
        <v>57</v>
      </c>
      <c r="N13" s="27">
        <f>M13/C13*100</f>
        <v>1.1857707509881421</v>
      </c>
      <c r="O13" s="22">
        <v>53</v>
      </c>
      <c r="P13" s="27">
        <f>O13/D13*100</f>
        <v>4.4991511035653655</v>
      </c>
    </row>
    <row r="14" spans="1:17" ht="19.5" customHeight="1">
      <c r="A14" s="22">
        <v>2</v>
      </c>
      <c r="B14" s="28" t="s">
        <v>95</v>
      </c>
      <c r="C14" s="24">
        <v>1491</v>
      </c>
      <c r="D14" s="24">
        <v>523</v>
      </c>
      <c r="E14" s="25">
        <f t="shared" ref="E14:E20" si="1">D14/C14*100</f>
        <v>35.077129443326626</v>
      </c>
      <c r="F14" s="26">
        <v>5179</v>
      </c>
      <c r="G14" s="26">
        <v>1784</v>
      </c>
      <c r="H14" s="25">
        <f t="shared" ref="H14:H20" si="2">G14/F14*100</f>
        <v>34.446804402394285</v>
      </c>
      <c r="I14" s="22">
        <v>31</v>
      </c>
      <c r="J14" s="108">
        <f t="shared" ref="J14:J20" si="3">I14/C14*100</f>
        <v>2.0791415157612341</v>
      </c>
      <c r="K14" s="98">
        <v>25</v>
      </c>
      <c r="L14" s="27">
        <f t="shared" ref="L14:L20" si="4">K14/D14*100</f>
        <v>4.7801147227533463</v>
      </c>
      <c r="M14" s="22">
        <v>41</v>
      </c>
      <c r="N14" s="27">
        <f t="shared" ref="N14:N20" si="5">M14/C14*100</f>
        <v>2.7498323272971161</v>
      </c>
      <c r="O14" s="22">
        <v>28</v>
      </c>
      <c r="P14" s="27">
        <f t="shared" ref="P14:P21" si="6">O14/D14*100</f>
        <v>5.353728489483748</v>
      </c>
    </row>
    <row r="15" spans="1:17" ht="19.5" customHeight="1">
      <c r="A15" s="22">
        <v>3</v>
      </c>
      <c r="B15" s="29" t="s">
        <v>96</v>
      </c>
      <c r="C15" s="24">
        <v>1094</v>
      </c>
      <c r="D15" s="24">
        <v>1094</v>
      </c>
      <c r="E15" s="25">
        <f t="shared" si="1"/>
        <v>100</v>
      </c>
      <c r="F15" s="26">
        <v>4711</v>
      </c>
      <c r="G15" s="26">
        <v>4618</v>
      </c>
      <c r="H15" s="25">
        <f t="shared" si="2"/>
        <v>98.025896837189549</v>
      </c>
      <c r="I15" s="22">
        <v>300</v>
      </c>
      <c r="J15" s="108">
        <f t="shared" si="3"/>
        <v>27.422303473491773</v>
      </c>
      <c r="K15" s="98">
        <v>300</v>
      </c>
      <c r="L15" s="27">
        <f t="shared" si="4"/>
        <v>27.422303473491773</v>
      </c>
      <c r="M15" s="22">
        <v>180</v>
      </c>
      <c r="N15" s="27">
        <f t="shared" si="5"/>
        <v>16.453382084095065</v>
      </c>
      <c r="O15" s="22">
        <v>180</v>
      </c>
      <c r="P15" s="27">
        <f t="shared" si="6"/>
        <v>16.453382084095065</v>
      </c>
    </row>
    <row r="16" spans="1:17" ht="19.5" customHeight="1">
      <c r="A16" s="22">
        <v>4</v>
      </c>
      <c r="B16" s="28" t="s">
        <v>97</v>
      </c>
      <c r="C16" s="24">
        <v>1488</v>
      </c>
      <c r="D16" s="24">
        <v>1383</v>
      </c>
      <c r="E16" s="25">
        <f t="shared" si="1"/>
        <v>92.943548387096769</v>
      </c>
      <c r="F16" s="26">
        <v>5587</v>
      </c>
      <c r="G16" s="26">
        <v>4169</v>
      </c>
      <c r="H16" s="25">
        <f t="shared" si="2"/>
        <v>74.619652765348135</v>
      </c>
      <c r="I16" s="22">
        <v>54</v>
      </c>
      <c r="J16" s="108">
        <f t="shared" si="3"/>
        <v>3.6290322580645165</v>
      </c>
      <c r="K16" s="98">
        <v>50</v>
      </c>
      <c r="L16" s="27">
        <f t="shared" si="4"/>
        <v>3.6153289949385394</v>
      </c>
      <c r="M16" s="22">
        <v>65</v>
      </c>
      <c r="N16" s="27">
        <f t="shared" si="5"/>
        <v>4.368279569892473</v>
      </c>
      <c r="O16" s="22">
        <v>64</v>
      </c>
      <c r="P16" s="27">
        <f t="shared" si="6"/>
        <v>4.6276211135213305</v>
      </c>
    </row>
    <row r="17" spans="1:16" ht="19.5" customHeight="1">
      <c r="A17" s="22">
        <v>5</v>
      </c>
      <c r="B17" s="28" t="s">
        <v>98</v>
      </c>
      <c r="C17" s="24">
        <v>1146</v>
      </c>
      <c r="D17" s="24">
        <v>957</v>
      </c>
      <c r="E17" s="25">
        <f t="shared" si="1"/>
        <v>83.507853403141368</v>
      </c>
      <c r="F17" s="26">
        <v>3861</v>
      </c>
      <c r="G17" s="26">
        <v>2334</v>
      </c>
      <c r="H17" s="25">
        <f t="shared" si="2"/>
        <v>60.45066045066045</v>
      </c>
      <c r="I17" s="22">
        <v>46</v>
      </c>
      <c r="J17" s="108">
        <f t="shared" si="3"/>
        <v>4.0139616055846421</v>
      </c>
      <c r="K17" s="98">
        <v>41</v>
      </c>
      <c r="L17" s="27">
        <f t="shared" si="4"/>
        <v>4.2842215256008354</v>
      </c>
      <c r="M17" s="22">
        <v>93</v>
      </c>
      <c r="N17" s="27">
        <f t="shared" si="5"/>
        <v>8.1151832460732987</v>
      </c>
      <c r="O17" s="22">
        <v>79</v>
      </c>
      <c r="P17" s="27">
        <f t="shared" si="6"/>
        <v>8.2549634273772217</v>
      </c>
    </row>
    <row r="18" spans="1:16" ht="19.5" customHeight="1">
      <c r="A18" s="22">
        <v>6</v>
      </c>
      <c r="B18" s="28" t="s">
        <v>99</v>
      </c>
      <c r="C18" s="24">
        <v>1832</v>
      </c>
      <c r="D18" s="24">
        <v>981</v>
      </c>
      <c r="E18" s="25">
        <f t="shared" si="1"/>
        <v>53.548034934497814</v>
      </c>
      <c r="F18" s="26">
        <v>7096</v>
      </c>
      <c r="G18" s="26">
        <v>3653</v>
      </c>
      <c r="H18" s="25">
        <f t="shared" si="2"/>
        <v>51.479706877113863</v>
      </c>
      <c r="I18" s="22">
        <v>58</v>
      </c>
      <c r="J18" s="108">
        <f t="shared" si="3"/>
        <v>3.1659388646288207</v>
      </c>
      <c r="K18" s="98">
        <v>47</v>
      </c>
      <c r="L18" s="27">
        <f t="shared" si="4"/>
        <v>4.7910295616717633</v>
      </c>
      <c r="M18" s="22">
        <v>47</v>
      </c>
      <c r="N18" s="27">
        <f t="shared" si="5"/>
        <v>2.5655021834061138</v>
      </c>
      <c r="O18" s="22">
        <v>30</v>
      </c>
      <c r="P18" s="27">
        <f t="shared" si="6"/>
        <v>3.0581039755351682</v>
      </c>
    </row>
    <row r="19" spans="1:16" ht="19.5" customHeight="1">
      <c r="A19" s="22">
        <v>7</v>
      </c>
      <c r="B19" s="28" t="s">
        <v>100</v>
      </c>
      <c r="C19" s="24">
        <v>2668</v>
      </c>
      <c r="D19" s="24">
        <v>1519</v>
      </c>
      <c r="E19" s="25">
        <f t="shared" si="1"/>
        <v>56.934032983508246</v>
      </c>
      <c r="F19" s="26">
        <v>8375</v>
      </c>
      <c r="G19" s="26">
        <v>4717</v>
      </c>
      <c r="H19" s="25">
        <f t="shared" si="2"/>
        <v>56.322388059701488</v>
      </c>
      <c r="I19" s="22">
        <v>87</v>
      </c>
      <c r="J19" s="108">
        <f t="shared" si="3"/>
        <v>3.2608695652173911</v>
      </c>
      <c r="K19" s="98">
        <v>69</v>
      </c>
      <c r="L19" s="27">
        <f t="shared" si="4"/>
        <v>4.5424621461487815</v>
      </c>
      <c r="M19" s="22">
        <v>130</v>
      </c>
      <c r="N19" s="27">
        <f t="shared" si="5"/>
        <v>4.8725637181409294</v>
      </c>
      <c r="O19" s="22">
        <v>109</v>
      </c>
      <c r="P19" s="27">
        <f t="shared" si="6"/>
        <v>7.1757735352205394</v>
      </c>
    </row>
    <row r="20" spans="1:16" ht="19.5" customHeight="1">
      <c r="A20" s="22">
        <v>8</v>
      </c>
      <c r="B20" s="28" t="s">
        <v>101</v>
      </c>
      <c r="C20" s="24">
        <v>1428</v>
      </c>
      <c r="D20" s="24">
        <v>1183</v>
      </c>
      <c r="E20" s="25">
        <f t="shared" si="1"/>
        <v>82.843137254901961</v>
      </c>
      <c r="F20" s="26">
        <v>5990</v>
      </c>
      <c r="G20" s="26">
        <v>5086</v>
      </c>
      <c r="H20" s="25">
        <f t="shared" si="2"/>
        <v>84.908180300500831</v>
      </c>
      <c r="I20" s="22">
        <v>131</v>
      </c>
      <c r="J20" s="108">
        <f t="shared" si="3"/>
        <v>9.1736694677871142</v>
      </c>
      <c r="K20" s="98">
        <v>125</v>
      </c>
      <c r="L20" s="27">
        <f t="shared" si="4"/>
        <v>10.566356720202874</v>
      </c>
      <c r="M20" s="22">
        <v>66</v>
      </c>
      <c r="N20" s="27">
        <f t="shared" si="5"/>
        <v>4.6218487394957988</v>
      </c>
      <c r="O20" s="22">
        <v>65</v>
      </c>
      <c r="P20" s="27">
        <f t="shared" si="6"/>
        <v>5.4945054945054945</v>
      </c>
    </row>
    <row r="21" spans="1:16" ht="19.5" customHeight="1">
      <c r="A21" s="17" t="s">
        <v>102</v>
      </c>
      <c r="B21" s="30" t="s">
        <v>103</v>
      </c>
      <c r="C21" s="19">
        <f>SUM(C22:C33)</f>
        <v>12707</v>
      </c>
      <c r="D21" s="19">
        <f>SUM(D22:D33)</f>
        <v>11090</v>
      </c>
      <c r="E21" s="15">
        <f>D21/C21*100</f>
        <v>87.274730463524037</v>
      </c>
      <c r="F21" s="19">
        <f>SUM(F22:F33)</f>
        <v>48925</v>
      </c>
      <c r="G21" s="19">
        <f>SUM(G22:G33)</f>
        <v>42712</v>
      </c>
      <c r="H21" s="15">
        <f>G21/F21*100</f>
        <v>87.300970873786412</v>
      </c>
      <c r="I21" s="19">
        <f>SUM(I22:I33)</f>
        <v>3416</v>
      </c>
      <c r="J21" s="107">
        <f>I21/C21*100</f>
        <v>26.882820492641851</v>
      </c>
      <c r="K21" s="99">
        <f>SUM(K22:K33)</f>
        <v>3376</v>
      </c>
      <c r="L21" s="16">
        <f>K21/D21*100</f>
        <v>30.441839495040579</v>
      </c>
      <c r="M21" s="19">
        <f>SUM(M22:M33)</f>
        <v>1248</v>
      </c>
      <c r="N21" s="16">
        <f>M21/C21*100</f>
        <v>9.8213583064452656</v>
      </c>
      <c r="O21" s="19">
        <f>SUM(O22:O33)</f>
        <v>1224</v>
      </c>
      <c r="P21" s="16">
        <f t="shared" si="6"/>
        <v>11.03697024346258</v>
      </c>
    </row>
    <row r="22" spans="1:16" ht="19.5" customHeight="1">
      <c r="A22" s="31">
        <v>1</v>
      </c>
      <c r="B22" s="32" t="str">
        <f>'[4]PL1 '!$B$9</f>
        <v>Thị trấn Đăk Glei</v>
      </c>
      <c r="C22" s="33">
        <v>1702</v>
      </c>
      <c r="D22" s="34">
        <v>1088</v>
      </c>
      <c r="E22" s="35">
        <f>D22/C22*100</f>
        <v>63.924794359576964</v>
      </c>
      <c r="F22" s="34">
        <v>6824</v>
      </c>
      <c r="G22" s="34">
        <v>4170</v>
      </c>
      <c r="H22" s="35">
        <f>G22/F22*100</f>
        <v>61.107854630715117</v>
      </c>
      <c r="I22" s="36">
        <v>348</v>
      </c>
      <c r="J22" s="109">
        <v>20.446533490011749</v>
      </c>
      <c r="K22" s="100">
        <v>336</v>
      </c>
      <c r="L22" s="37">
        <v>30.882352941176471</v>
      </c>
      <c r="M22" s="31">
        <v>113</v>
      </c>
      <c r="N22" s="38">
        <v>6.6392479435957688</v>
      </c>
      <c r="O22" s="33">
        <v>105</v>
      </c>
      <c r="P22" s="37">
        <v>9.6507352941176467</v>
      </c>
    </row>
    <row r="23" spans="1:16" ht="19.5" customHeight="1">
      <c r="A23" s="31">
        <v>2</v>
      </c>
      <c r="B23" s="29" t="s">
        <v>36</v>
      </c>
      <c r="C23" s="34">
        <v>1403</v>
      </c>
      <c r="D23" s="33">
        <v>1326</v>
      </c>
      <c r="E23" s="35">
        <f t="shared" ref="E23:E33" si="7">D23/C23*100</f>
        <v>94.511760513186033</v>
      </c>
      <c r="F23" s="34">
        <v>6019</v>
      </c>
      <c r="G23" s="34">
        <v>5562</v>
      </c>
      <c r="H23" s="35">
        <f t="shared" ref="H23:H33" si="8">G23/F23*100</f>
        <v>92.407376640637978</v>
      </c>
      <c r="I23" s="31">
        <v>621</v>
      </c>
      <c r="J23" s="110">
        <v>44.26229508196721</v>
      </c>
      <c r="K23" s="101">
        <v>613</v>
      </c>
      <c r="L23" s="38">
        <v>46.229260935143287</v>
      </c>
      <c r="M23" s="36">
        <v>178</v>
      </c>
      <c r="N23" s="38">
        <v>12.687099073414112</v>
      </c>
      <c r="O23" s="33">
        <v>168</v>
      </c>
      <c r="P23" s="37">
        <v>12.669683257918551</v>
      </c>
    </row>
    <row r="24" spans="1:16" ht="19.5" customHeight="1">
      <c r="A24" s="31">
        <v>3</v>
      </c>
      <c r="B24" s="29" t="s">
        <v>104</v>
      </c>
      <c r="C24" s="34">
        <v>1705</v>
      </c>
      <c r="D24" s="33">
        <v>1479</v>
      </c>
      <c r="E24" s="35">
        <f t="shared" si="7"/>
        <v>86.744868035190621</v>
      </c>
      <c r="F24" s="34">
        <v>6534</v>
      </c>
      <c r="G24" s="34">
        <v>5573</v>
      </c>
      <c r="H24" s="35">
        <f t="shared" si="8"/>
        <v>85.292317110498928</v>
      </c>
      <c r="I24" s="31">
        <v>117</v>
      </c>
      <c r="J24" s="110">
        <v>6.8621700879765397</v>
      </c>
      <c r="K24" s="101">
        <v>115</v>
      </c>
      <c r="L24" s="38">
        <v>7.7755240027045298</v>
      </c>
      <c r="M24" s="36">
        <v>150</v>
      </c>
      <c r="N24" s="38">
        <v>8.7976539589442826</v>
      </c>
      <c r="O24" s="33">
        <v>150</v>
      </c>
      <c r="P24" s="37">
        <v>10.141987829614605</v>
      </c>
    </row>
    <row r="25" spans="1:16" ht="19.5" customHeight="1">
      <c r="A25" s="31">
        <v>4</v>
      </c>
      <c r="B25" s="29" t="s">
        <v>37</v>
      </c>
      <c r="C25" s="34">
        <v>1110</v>
      </c>
      <c r="D25" s="33">
        <v>1048</v>
      </c>
      <c r="E25" s="35">
        <f t="shared" si="7"/>
        <v>94.414414414414409</v>
      </c>
      <c r="F25" s="34">
        <v>4465</v>
      </c>
      <c r="G25" s="34">
        <v>4315</v>
      </c>
      <c r="H25" s="35">
        <f t="shared" si="8"/>
        <v>96.640537513997756</v>
      </c>
      <c r="I25" s="31">
        <v>301</v>
      </c>
      <c r="J25" s="110">
        <v>27.117117117117118</v>
      </c>
      <c r="K25" s="101">
        <v>296</v>
      </c>
      <c r="L25" s="38">
        <v>28.244274809160309</v>
      </c>
      <c r="M25" s="36">
        <v>130</v>
      </c>
      <c r="N25" s="38">
        <v>11.711711711711711</v>
      </c>
      <c r="O25" s="33">
        <v>129</v>
      </c>
      <c r="P25" s="37">
        <v>12.309160305343511</v>
      </c>
    </row>
    <row r="26" spans="1:16" ht="19.5" customHeight="1">
      <c r="A26" s="31">
        <v>5</v>
      </c>
      <c r="B26" s="29" t="s">
        <v>38</v>
      </c>
      <c r="C26" s="34">
        <v>692</v>
      </c>
      <c r="D26" s="33">
        <v>664</v>
      </c>
      <c r="E26" s="35">
        <f t="shared" si="7"/>
        <v>95.95375722543352</v>
      </c>
      <c r="F26" s="34">
        <v>2254</v>
      </c>
      <c r="G26" s="34">
        <v>2213</v>
      </c>
      <c r="H26" s="35">
        <f t="shared" si="8"/>
        <v>98.181011535048796</v>
      </c>
      <c r="I26" s="31">
        <v>106</v>
      </c>
      <c r="J26" s="110">
        <v>15.317919075144509</v>
      </c>
      <c r="K26" s="101">
        <v>106</v>
      </c>
      <c r="L26" s="38">
        <v>15.963855421686745</v>
      </c>
      <c r="M26" s="36">
        <v>31</v>
      </c>
      <c r="N26" s="38">
        <v>4.4797687861271678</v>
      </c>
      <c r="O26" s="33">
        <v>31</v>
      </c>
      <c r="P26" s="37">
        <v>4.6686746987951802</v>
      </c>
    </row>
    <row r="27" spans="1:16" ht="19.5" customHeight="1">
      <c r="A27" s="31">
        <v>6</v>
      </c>
      <c r="B27" s="29" t="s">
        <v>105</v>
      </c>
      <c r="C27" s="34">
        <v>2337</v>
      </c>
      <c r="D27" s="33">
        <v>1908</v>
      </c>
      <c r="E27" s="35">
        <f t="shared" si="7"/>
        <v>81.643132220795891</v>
      </c>
      <c r="F27" s="34">
        <v>8724</v>
      </c>
      <c r="G27" s="34">
        <v>7273</v>
      </c>
      <c r="H27" s="35">
        <f t="shared" si="8"/>
        <v>83.367721228794139</v>
      </c>
      <c r="I27" s="31">
        <v>165</v>
      </c>
      <c r="J27" s="110">
        <v>7.0603337612323482</v>
      </c>
      <c r="K27" s="101">
        <v>156</v>
      </c>
      <c r="L27" s="38">
        <v>8.1761006289308167</v>
      </c>
      <c r="M27" s="36">
        <v>104</v>
      </c>
      <c r="N27" s="38">
        <v>4.4501497646555412</v>
      </c>
      <c r="O27" s="33">
        <v>103</v>
      </c>
      <c r="P27" s="37">
        <v>5.3983228511530399</v>
      </c>
    </row>
    <row r="28" spans="1:16" ht="19.5" customHeight="1">
      <c r="A28" s="31">
        <v>7</v>
      </c>
      <c r="B28" s="29" t="s">
        <v>39</v>
      </c>
      <c r="C28" s="34">
        <v>407</v>
      </c>
      <c r="D28" s="33">
        <v>393</v>
      </c>
      <c r="E28" s="35">
        <f t="shared" si="7"/>
        <v>96.560196560196559</v>
      </c>
      <c r="F28" s="34">
        <v>1441</v>
      </c>
      <c r="G28" s="34">
        <v>1401</v>
      </c>
      <c r="H28" s="35">
        <f t="shared" si="8"/>
        <v>97.224149895905626</v>
      </c>
      <c r="I28" s="31">
        <v>83</v>
      </c>
      <c r="J28" s="110">
        <v>20.393120393120391</v>
      </c>
      <c r="K28" s="101">
        <v>83</v>
      </c>
      <c r="L28" s="38">
        <v>21.119592875318066</v>
      </c>
      <c r="M28" s="36">
        <v>34</v>
      </c>
      <c r="N28" s="38">
        <v>8.3538083538083541</v>
      </c>
      <c r="O28" s="33">
        <v>34</v>
      </c>
      <c r="P28" s="37">
        <v>8.6513994910941463</v>
      </c>
    </row>
    <row r="29" spans="1:16" ht="19.5" customHeight="1">
      <c r="A29" s="31">
        <v>8</v>
      </c>
      <c r="B29" s="29" t="s">
        <v>40</v>
      </c>
      <c r="C29" s="34">
        <v>386</v>
      </c>
      <c r="D29" s="33">
        <v>368</v>
      </c>
      <c r="E29" s="35">
        <f t="shared" si="7"/>
        <v>95.336787564766837</v>
      </c>
      <c r="F29" s="34">
        <v>1279</v>
      </c>
      <c r="G29" s="34">
        <v>1249</v>
      </c>
      <c r="H29" s="35">
        <f t="shared" si="8"/>
        <v>97.654417513682574</v>
      </c>
      <c r="I29" s="31">
        <v>111</v>
      </c>
      <c r="J29" s="110">
        <v>28.756476683937827</v>
      </c>
      <c r="K29" s="101">
        <v>111</v>
      </c>
      <c r="L29" s="38">
        <v>30.163043478260871</v>
      </c>
      <c r="M29" s="36">
        <v>143</v>
      </c>
      <c r="N29" s="38">
        <v>37.046632124352328</v>
      </c>
      <c r="O29" s="33">
        <v>143</v>
      </c>
      <c r="P29" s="37">
        <v>38.858695652173914</v>
      </c>
    </row>
    <row r="30" spans="1:16" ht="19.5" customHeight="1">
      <c r="A30" s="31">
        <v>9</v>
      </c>
      <c r="B30" s="29" t="s">
        <v>41</v>
      </c>
      <c r="C30" s="34">
        <v>939</v>
      </c>
      <c r="D30" s="33">
        <v>873</v>
      </c>
      <c r="E30" s="35">
        <f t="shared" si="7"/>
        <v>92.971246006389777</v>
      </c>
      <c r="F30" s="34">
        <v>3711</v>
      </c>
      <c r="G30" s="34">
        <v>3582</v>
      </c>
      <c r="H30" s="35">
        <f t="shared" si="8"/>
        <v>96.523848019401782</v>
      </c>
      <c r="I30" s="31">
        <v>208</v>
      </c>
      <c r="J30" s="110">
        <v>22.151224707135249</v>
      </c>
      <c r="K30" s="101">
        <v>205</v>
      </c>
      <c r="L30" s="38">
        <v>23.482245131729666</v>
      </c>
      <c r="M30" s="36">
        <v>211</v>
      </c>
      <c r="N30" s="38">
        <v>22.470713525026625</v>
      </c>
      <c r="O30" s="33">
        <v>210</v>
      </c>
      <c r="P30" s="37">
        <v>24.054982817869416</v>
      </c>
    </row>
    <row r="31" spans="1:16" ht="19.5" customHeight="1">
      <c r="A31" s="31">
        <v>10</v>
      </c>
      <c r="B31" s="29" t="s">
        <v>42</v>
      </c>
      <c r="C31" s="34">
        <v>539</v>
      </c>
      <c r="D31" s="33">
        <v>492</v>
      </c>
      <c r="E31" s="35">
        <f t="shared" si="7"/>
        <v>91.280148423005571</v>
      </c>
      <c r="F31" s="34">
        <v>1867</v>
      </c>
      <c r="G31" s="34">
        <v>1715</v>
      </c>
      <c r="H31" s="35">
        <f t="shared" si="8"/>
        <v>91.858596679164435</v>
      </c>
      <c r="I31" s="31">
        <v>211</v>
      </c>
      <c r="J31" s="110">
        <v>39.146567717996291</v>
      </c>
      <c r="K31" s="101">
        <v>210</v>
      </c>
      <c r="L31" s="38">
        <v>42.68292682926829</v>
      </c>
      <c r="M31" s="36">
        <v>64</v>
      </c>
      <c r="N31" s="38">
        <v>11.873840445269018</v>
      </c>
      <c r="O31" s="33">
        <v>64</v>
      </c>
      <c r="P31" s="37">
        <v>13.008130081300814</v>
      </c>
    </row>
    <row r="32" spans="1:16" ht="19.5" customHeight="1">
      <c r="A32" s="31">
        <v>11</v>
      </c>
      <c r="B32" s="29" t="s">
        <v>43</v>
      </c>
      <c r="C32" s="34">
        <v>772</v>
      </c>
      <c r="D32" s="33">
        <v>747</v>
      </c>
      <c r="E32" s="35">
        <f t="shared" si="7"/>
        <v>96.761658031088089</v>
      </c>
      <c r="F32" s="34">
        <v>3199</v>
      </c>
      <c r="G32" s="34">
        <v>3097</v>
      </c>
      <c r="H32" s="35">
        <f t="shared" si="8"/>
        <v>96.8115035948734</v>
      </c>
      <c r="I32" s="31">
        <v>592</v>
      </c>
      <c r="J32" s="110">
        <v>76.683937823834185</v>
      </c>
      <c r="K32" s="101">
        <v>592</v>
      </c>
      <c r="L32" s="38">
        <v>79.25033467202141</v>
      </c>
      <c r="M32" s="36">
        <v>39</v>
      </c>
      <c r="N32" s="38">
        <v>5.0518134715025909</v>
      </c>
      <c r="O32" s="33">
        <v>36</v>
      </c>
      <c r="P32" s="37">
        <v>4.8192771084337354</v>
      </c>
    </row>
    <row r="33" spans="1:16" ht="19.5" customHeight="1">
      <c r="A33" s="31">
        <v>12</v>
      </c>
      <c r="B33" s="29" t="s">
        <v>44</v>
      </c>
      <c r="C33" s="34">
        <v>715</v>
      </c>
      <c r="D33" s="33">
        <v>704</v>
      </c>
      <c r="E33" s="35">
        <f t="shared" si="7"/>
        <v>98.461538461538467</v>
      </c>
      <c r="F33" s="34">
        <v>2608</v>
      </c>
      <c r="G33" s="34">
        <v>2562</v>
      </c>
      <c r="H33" s="35">
        <f t="shared" si="8"/>
        <v>98.236196319018404</v>
      </c>
      <c r="I33" s="31">
        <v>553</v>
      </c>
      <c r="J33" s="110">
        <v>77.342657342657333</v>
      </c>
      <c r="K33" s="101">
        <v>553</v>
      </c>
      <c r="L33" s="38">
        <v>78.55113636363636</v>
      </c>
      <c r="M33" s="36">
        <v>51</v>
      </c>
      <c r="N33" s="38">
        <v>7.1328671328671325</v>
      </c>
      <c r="O33" s="33">
        <v>51</v>
      </c>
      <c r="P33" s="37">
        <v>7.2443181818181799</v>
      </c>
    </row>
    <row r="34" spans="1:16" ht="19.5" customHeight="1">
      <c r="A34" s="17" t="s">
        <v>106</v>
      </c>
      <c r="B34" s="30" t="s">
        <v>2</v>
      </c>
      <c r="C34" s="39">
        <f>SUM(C35:C45)</f>
        <v>6399</v>
      </c>
      <c r="D34" s="39">
        <f>SUM(D35:D45)</f>
        <v>6141</v>
      </c>
      <c r="E34" s="15">
        <f>D34/C34*100</f>
        <v>95.968120018752927</v>
      </c>
      <c r="F34" s="39">
        <f>SUM(F35:F45)</f>
        <v>26560</v>
      </c>
      <c r="G34" s="39">
        <f>SUM(G35:G45)</f>
        <v>25646</v>
      </c>
      <c r="H34" s="15">
        <f>G34/F34*100</f>
        <v>96.558734939759034</v>
      </c>
      <c r="I34" s="39">
        <f>SUM(I35:I45)</f>
        <v>2731</v>
      </c>
      <c r="J34" s="111">
        <f>SUM(I34/C34*100)</f>
        <v>42.678543522425379</v>
      </c>
      <c r="K34" s="102">
        <f>SUM(K35:K45)</f>
        <v>2729</v>
      </c>
      <c r="L34" s="16">
        <f>K34/D34*100</f>
        <v>44.43901644683276</v>
      </c>
      <c r="M34" s="39">
        <f>SUM(M35:M45)</f>
        <v>462</v>
      </c>
      <c r="N34" s="16">
        <f>M34/C34*100</f>
        <v>7.2198781059540558</v>
      </c>
      <c r="O34" s="39">
        <f>SUM(O35:O45)</f>
        <v>462</v>
      </c>
      <c r="P34" s="16">
        <f t="shared" ref="P34" si="9">O34/D34*100</f>
        <v>7.5232046897899361</v>
      </c>
    </row>
    <row r="35" spans="1:16" ht="19.5" customHeight="1">
      <c r="A35" s="22">
        <v>1</v>
      </c>
      <c r="B35" s="40" t="s">
        <v>28</v>
      </c>
      <c r="C35" s="36">
        <v>344</v>
      </c>
      <c r="D35" s="36">
        <v>333</v>
      </c>
      <c r="E35" s="41">
        <f>D35/C35*100</f>
        <v>96.802325581395351</v>
      </c>
      <c r="F35" s="22">
        <v>1320</v>
      </c>
      <c r="G35" s="42">
        <v>1290</v>
      </c>
      <c r="H35" s="25">
        <f>G35/F35*100</f>
        <v>97.727272727272734</v>
      </c>
      <c r="I35" s="22">
        <v>129</v>
      </c>
      <c r="J35" s="112">
        <v>37.5</v>
      </c>
      <c r="K35" s="98">
        <v>127</v>
      </c>
      <c r="L35" s="41">
        <v>38.138138138138139</v>
      </c>
      <c r="M35" s="22">
        <v>32</v>
      </c>
      <c r="N35" s="41">
        <v>9.3023255813953494</v>
      </c>
      <c r="O35" s="22">
        <v>32</v>
      </c>
      <c r="P35" s="41">
        <v>9.6096096096096097</v>
      </c>
    </row>
    <row r="36" spans="1:16" ht="19.5" customHeight="1">
      <c r="A36" s="22">
        <v>2</v>
      </c>
      <c r="B36" s="29" t="s">
        <v>107</v>
      </c>
      <c r="C36" s="36">
        <v>773</v>
      </c>
      <c r="D36" s="36">
        <v>706</v>
      </c>
      <c r="E36" s="41">
        <f t="shared" ref="E36:E45" si="10">D36/C36*100</f>
        <v>91.332470892626134</v>
      </c>
      <c r="F36" s="22">
        <v>3854</v>
      </c>
      <c r="G36" s="42">
        <v>3600</v>
      </c>
      <c r="H36" s="25">
        <f t="shared" ref="H36:H45" si="11">G36/F36*100</f>
        <v>93.4094447327452</v>
      </c>
      <c r="I36" s="22">
        <v>257</v>
      </c>
      <c r="J36" s="112">
        <v>33.247089262613194</v>
      </c>
      <c r="K36" s="98">
        <v>257</v>
      </c>
      <c r="L36" s="41">
        <v>36.402266288951843</v>
      </c>
      <c r="M36" s="22">
        <v>42</v>
      </c>
      <c r="N36" s="41">
        <v>5.4333764553686938</v>
      </c>
      <c r="O36" s="22">
        <v>42</v>
      </c>
      <c r="P36" s="41">
        <v>5.9490084985835701</v>
      </c>
    </row>
    <row r="37" spans="1:16" ht="19.5" customHeight="1">
      <c r="A37" s="22">
        <v>3</v>
      </c>
      <c r="B37" s="29" t="s">
        <v>29</v>
      </c>
      <c r="C37" s="36">
        <v>289</v>
      </c>
      <c r="D37" s="36">
        <v>280</v>
      </c>
      <c r="E37" s="41">
        <f t="shared" si="10"/>
        <v>96.885813148788927</v>
      </c>
      <c r="F37" s="22">
        <v>1032</v>
      </c>
      <c r="G37" s="42">
        <v>991</v>
      </c>
      <c r="H37" s="25">
        <f t="shared" si="11"/>
        <v>96.027131782945744</v>
      </c>
      <c r="I37" s="22">
        <v>144</v>
      </c>
      <c r="J37" s="112">
        <v>49.826989619377159</v>
      </c>
      <c r="K37" s="98">
        <v>144</v>
      </c>
      <c r="L37" s="41">
        <v>51.428571428571423</v>
      </c>
      <c r="M37" s="22">
        <v>54</v>
      </c>
      <c r="N37" s="41">
        <v>18.685121107266436</v>
      </c>
      <c r="O37" s="22">
        <v>54</v>
      </c>
      <c r="P37" s="41">
        <v>19.285714285714288</v>
      </c>
    </row>
    <row r="38" spans="1:16" ht="19.5" customHeight="1">
      <c r="A38" s="22">
        <v>4</v>
      </c>
      <c r="B38" s="29" t="s">
        <v>30</v>
      </c>
      <c r="C38" s="36">
        <v>452</v>
      </c>
      <c r="D38" s="36">
        <v>442</v>
      </c>
      <c r="E38" s="41">
        <f t="shared" si="10"/>
        <v>97.787610619469021</v>
      </c>
      <c r="F38" s="22">
        <v>1589</v>
      </c>
      <c r="G38" s="42">
        <v>1542</v>
      </c>
      <c r="H38" s="25">
        <f t="shared" si="11"/>
        <v>97.042164883574571</v>
      </c>
      <c r="I38" s="22">
        <v>223</v>
      </c>
      <c r="J38" s="112">
        <v>49.336283185840706</v>
      </c>
      <c r="K38" s="98">
        <v>223</v>
      </c>
      <c r="L38" s="41">
        <v>50.452488687782804</v>
      </c>
      <c r="M38" s="22">
        <v>5</v>
      </c>
      <c r="N38" s="41">
        <v>1.1061946902654867</v>
      </c>
      <c r="O38" s="22">
        <v>5</v>
      </c>
      <c r="P38" s="41">
        <v>1.1312217194570136</v>
      </c>
    </row>
    <row r="39" spans="1:16" ht="19.5" customHeight="1">
      <c r="A39" s="22">
        <v>5</v>
      </c>
      <c r="B39" s="29" t="s">
        <v>108</v>
      </c>
      <c r="C39" s="36">
        <v>489</v>
      </c>
      <c r="D39" s="36">
        <v>474</v>
      </c>
      <c r="E39" s="41">
        <f t="shared" si="10"/>
        <v>96.932515337423311</v>
      </c>
      <c r="F39" s="22">
        <v>1665</v>
      </c>
      <c r="G39" s="42">
        <v>1630</v>
      </c>
      <c r="H39" s="25">
        <f t="shared" si="11"/>
        <v>97.897897897897906</v>
      </c>
      <c r="I39" s="22">
        <v>172</v>
      </c>
      <c r="J39" s="112">
        <v>35.173824130879346</v>
      </c>
      <c r="K39" s="98">
        <v>172</v>
      </c>
      <c r="L39" s="41">
        <v>36.286919831223628</v>
      </c>
      <c r="M39" s="22">
        <v>0</v>
      </c>
      <c r="N39" s="41">
        <v>0</v>
      </c>
      <c r="O39" s="22">
        <v>0</v>
      </c>
      <c r="P39" s="41">
        <v>0</v>
      </c>
    </row>
    <row r="40" spans="1:16" ht="19.5" customHeight="1">
      <c r="A40" s="22">
        <v>6</v>
      </c>
      <c r="B40" s="29" t="s">
        <v>31</v>
      </c>
      <c r="C40" s="36">
        <v>415</v>
      </c>
      <c r="D40" s="36">
        <v>413</v>
      </c>
      <c r="E40" s="41">
        <f t="shared" si="10"/>
        <v>99.518072289156621</v>
      </c>
      <c r="F40" s="22">
        <v>1549</v>
      </c>
      <c r="G40" s="42">
        <v>1540</v>
      </c>
      <c r="H40" s="25">
        <f t="shared" si="11"/>
        <v>99.418979987088434</v>
      </c>
      <c r="I40" s="22">
        <v>165</v>
      </c>
      <c r="J40" s="112">
        <v>39.75903614457831</v>
      </c>
      <c r="K40" s="98">
        <v>165</v>
      </c>
      <c r="L40" s="41">
        <v>39.951573849878933</v>
      </c>
      <c r="M40" s="22">
        <v>30</v>
      </c>
      <c r="N40" s="41">
        <v>7.2289156626506017</v>
      </c>
      <c r="O40" s="22">
        <v>30</v>
      </c>
      <c r="P40" s="41">
        <v>7.2639225181598057</v>
      </c>
    </row>
    <row r="41" spans="1:16" ht="19.5" customHeight="1">
      <c r="A41" s="22">
        <v>7</v>
      </c>
      <c r="B41" s="29" t="s">
        <v>32</v>
      </c>
      <c r="C41" s="36">
        <v>502</v>
      </c>
      <c r="D41" s="36">
        <v>499</v>
      </c>
      <c r="E41" s="41">
        <f t="shared" si="10"/>
        <v>99.402390438247011</v>
      </c>
      <c r="F41" s="22">
        <v>1844</v>
      </c>
      <c r="G41" s="42">
        <v>1836</v>
      </c>
      <c r="H41" s="25">
        <f t="shared" si="11"/>
        <v>99.566160520607369</v>
      </c>
      <c r="I41" s="22">
        <v>217</v>
      </c>
      <c r="J41" s="112">
        <v>43.227091633466138</v>
      </c>
      <c r="K41" s="98">
        <v>217</v>
      </c>
      <c r="L41" s="41">
        <v>43.486973947895791</v>
      </c>
      <c r="M41" s="22">
        <v>34</v>
      </c>
      <c r="N41" s="41">
        <v>6.7729083665338639</v>
      </c>
      <c r="O41" s="22">
        <v>34</v>
      </c>
      <c r="P41" s="41">
        <v>6.8136272545090177</v>
      </c>
    </row>
    <row r="42" spans="1:16" ht="19.5" customHeight="1">
      <c r="A42" s="22">
        <v>8</v>
      </c>
      <c r="B42" s="29" t="s">
        <v>109</v>
      </c>
      <c r="C42" s="36">
        <v>684</v>
      </c>
      <c r="D42" s="36">
        <v>650</v>
      </c>
      <c r="E42" s="41">
        <f t="shared" si="10"/>
        <v>95.029239766081872</v>
      </c>
      <c r="F42" s="22">
        <v>3720</v>
      </c>
      <c r="G42" s="42">
        <v>3549</v>
      </c>
      <c r="H42" s="25">
        <f t="shared" si="11"/>
        <v>95.403225806451601</v>
      </c>
      <c r="I42" s="22">
        <v>322</v>
      </c>
      <c r="J42" s="112">
        <v>47.076023391812868</v>
      </c>
      <c r="K42" s="98">
        <v>322</v>
      </c>
      <c r="L42" s="41">
        <v>49.53846153846154</v>
      </c>
      <c r="M42" s="22">
        <v>147</v>
      </c>
      <c r="N42" s="41">
        <v>21.491228070175438</v>
      </c>
      <c r="O42" s="22">
        <v>147</v>
      </c>
      <c r="P42" s="41">
        <v>22.615384615384613</v>
      </c>
    </row>
    <row r="43" spans="1:16" ht="19.5" customHeight="1">
      <c r="A43" s="22">
        <v>9</v>
      </c>
      <c r="B43" s="29" t="s">
        <v>110</v>
      </c>
      <c r="C43" s="36">
        <v>863</v>
      </c>
      <c r="D43" s="36">
        <v>824</v>
      </c>
      <c r="E43" s="41">
        <f t="shared" si="10"/>
        <v>95.480880648899188</v>
      </c>
      <c r="F43" s="22">
        <v>4034</v>
      </c>
      <c r="G43" s="42">
        <v>3918</v>
      </c>
      <c r="H43" s="25">
        <f t="shared" si="11"/>
        <v>97.124442240951907</v>
      </c>
      <c r="I43" s="22">
        <v>305</v>
      </c>
      <c r="J43" s="112">
        <v>35.341830822711472</v>
      </c>
      <c r="K43" s="98">
        <v>305</v>
      </c>
      <c r="L43" s="41">
        <v>37.014563106796118</v>
      </c>
      <c r="M43" s="22">
        <v>31</v>
      </c>
      <c r="N43" s="41">
        <v>3.5921205098493627</v>
      </c>
      <c r="O43" s="22">
        <v>31</v>
      </c>
      <c r="P43" s="41">
        <v>3.762135922330097</v>
      </c>
    </row>
    <row r="44" spans="1:16" ht="19.5" customHeight="1">
      <c r="A44" s="22">
        <v>10</v>
      </c>
      <c r="B44" s="29" t="s">
        <v>111</v>
      </c>
      <c r="C44" s="36">
        <v>860</v>
      </c>
      <c r="D44" s="36">
        <v>813</v>
      </c>
      <c r="E44" s="41">
        <f t="shared" si="10"/>
        <v>94.534883720930225</v>
      </c>
      <c r="F44" s="22">
        <v>3173</v>
      </c>
      <c r="G44" s="42">
        <v>3050</v>
      </c>
      <c r="H44" s="25">
        <f t="shared" si="11"/>
        <v>96.123542388906401</v>
      </c>
      <c r="I44" s="22">
        <v>444</v>
      </c>
      <c r="J44" s="112">
        <v>51.627906976744185</v>
      </c>
      <c r="K44" s="98">
        <v>444</v>
      </c>
      <c r="L44" s="41">
        <v>54.612546125461257</v>
      </c>
      <c r="M44" s="22">
        <v>32</v>
      </c>
      <c r="N44" s="41">
        <v>3.7209302325581395</v>
      </c>
      <c r="O44" s="22">
        <v>32</v>
      </c>
      <c r="P44" s="41">
        <v>3.9360393603936039</v>
      </c>
    </row>
    <row r="45" spans="1:16" ht="19.5" customHeight="1">
      <c r="A45" s="22">
        <v>11</v>
      </c>
      <c r="B45" s="29" t="s">
        <v>112</v>
      </c>
      <c r="C45" s="36">
        <v>728</v>
      </c>
      <c r="D45" s="36">
        <v>707</v>
      </c>
      <c r="E45" s="41">
        <f t="shared" si="10"/>
        <v>97.115384615384613</v>
      </c>
      <c r="F45" s="22">
        <v>2780</v>
      </c>
      <c r="G45" s="42">
        <v>2700</v>
      </c>
      <c r="H45" s="25">
        <f t="shared" si="11"/>
        <v>97.122302158273371</v>
      </c>
      <c r="I45" s="22">
        <v>353</v>
      </c>
      <c r="J45" s="112">
        <v>48.489010989010985</v>
      </c>
      <c r="K45" s="98">
        <v>353</v>
      </c>
      <c r="L45" s="41">
        <v>49.929278642149924</v>
      </c>
      <c r="M45" s="22">
        <v>55</v>
      </c>
      <c r="N45" s="41">
        <v>7.5549450549450547</v>
      </c>
      <c r="O45" s="22">
        <v>55</v>
      </c>
      <c r="P45" s="41">
        <v>7.7793493635077784</v>
      </c>
    </row>
    <row r="46" spans="1:16" ht="19.5" customHeight="1">
      <c r="A46" s="17" t="s">
        <v>113</v>
      </c>
      <c r="B46" s="30" t="s">
        <v>114</v>
      </c>
      <c r="C46" s="39">
        <f>SUM(C47:C55)</f>
        <v>12172</v>
      </c>
      <c r="D46" s="39">
        <f>SUM(D47:D55)</f>
        <v>6108</v>
      </c>
      <c r="E46" s="15">
        <f>D46/C46*100</f>
        <v>50.180742688136704</v>
      </c>
      <c r="F46" s="39">
        <f>SUM(F47:F55)</f>
        <v>50204</v>
      </c>
      <c r="G46" s="39">
        <f>SUM(G47:G55)</f>
        <v>27793</v>
      </c>
      <c r="H46" s="15">
        <f>G46/F46*100</f>
        <v>55.360130666879137</v>
      </c>
      <c r="I46" s="39">
        <f>SUM(I47:I55)</f>
        <v>1139</v>
      </c>
      <c r="J46" s="111">
        <f>SUM(I46/C46*100)</f>
        <v>9.3575418994413404</v>
      </c>
      <c r="K46" s="102">
        <f>SUM(K47:K55)</f>
        <v>1037</v>
      </c>
      <c r="L46" s="16">
        <f>K46/D46*100</f>
        <v>16.97773411918795</v>
      </c>
      <c r="M46" s="39">
        <f>SUM(M47:M55)</f>
        <v>859</v>
      </c>
      <c r="N46" s="16">
        <f>M46/C46*100</f>
        <v>7.0571804140650674</v>
      </c>
      <c r="O46" s="39">
        <f>SUM(O47:O55)</f>
        <v>780</v>
      </c>
      <c r="P46" s="16">
        <f>O46/D46*100</f>
        <v>12.770137524557956</v>
      </c>
    </row>
    <row r="47" spans="1:16" ht="19.5" customHeight="1">
      <c r="A47" s="22">
        <v>1</v>
      </c>
      <c r="B47" s="43" t="s">
        <v>115</v>
      </c>
      <c r="C47" s="42">
        <v>3839</v>
      </c>
      <c r="D47" s="42">
        <v>835</v>
      </c>
      <c r="E47" s="25">
        <f>D47/C47*100</f>
        <v>21.750455847877053</v>
      </c>
      <c r="F47" s="42">
        <v>14190</v>
      </c>
      <c r="G47" s="42">
        <v>3340</v>
      </c>
      <c r="H47" s="25">
        <f>G47/F47*100</f>
        <v>23.537702607470049</v>
      </c>
      <c r="I47" s="42">
        <v>74</v>
      </c>
      <c r="J47" s="113">
        <v>1.9275853086741299</v>
      </c>
      <c r="K47" s="103">
        <v>37</v>
      </c>
      <c r="L47" s="25">
        <v>4.4311377245508998</v>
      </c>
      <c r="M47" s="42">
        <v>54</v>
      </c>
      <c r="N47" s="25">
        <v>1.4066163063297732</v>
      </c>
      <c r="O47" s="42">
        <v>30</v>
      </c>
      <c r="P47" s="25">
        <v>3.5928143712574849</v>
      </c>
    </row>
    <row r="48" spans="1:16" ht="19.5" customHeight="1">
      <c r="A48" s="22">
        <v>2</v>
      </c>
      <c r="B48" s="43" t="s">
        <v>116</v>
      </c>
      <c r="C48" s="42">
        <v>1895</v>
      </c>
      <c r="D48" s="42">
        <v>554</v>
      </c>
      <c r="E48" s="25">
        <f t="shared" ref="E48:E54" si="12">D48/C48*100</f>
        <v>29.234828496042216</v>
      </c>
      <c r="F48" s="42">
        <v>8161</v>
      </c>
      <c r="G48" s="42">
        <v>3225</v>
      </c>
      <c r="H48" s="25">
        <f t="shared" ref="H48:H55" si="13">G48/F48*100</f>
        <v>39.517216027447617</v>
      </c>
      <c r="I48" s="42">
        <v>59</v>
      </c>
      <c r="J48" s="113">
        <v>3.1134564643799472</v>
      </c>
      <c r="K48" s="103">
        <v>30</v>
      </c>
      <c r="L48" s="25">
        <v>5.4151624548736459</v>
      </c>
      <c r="M48" s="42">
        <v>92</v>
      </c>
      <c r="N48" s="25">
        <v>4.8548812664907652</v>
      </c>
      <c r="O48" s="42">
        <v>65</v>
      </c>
      <c r="P48" s="25">
        <v>11.732851985559567</v>
      </c>
    </row>
    <row r="49" spans="1:16" ht="19.5" customHeight="1">
      <c r="A49" s="22">
        <v>3</v>
      </c>
      <c r="B49" s="43" t="s">
        <v>117</v>
      </c>
      <c r="C49" s="42">
        <v>774</v>
      </c>
      <c r="D49" s="42">
        <v>709</v>
      </c>
      <c r="E49" s="25">
        <f t="shared" si="12"/>
        <v>91.602067183462538</v>
      </c>
      <c r="F49" s="42">
        <v>3220</v>
      </c>
      <c r="G49" s="42">
        <v>3014</v>
      </c>
      <c r="H49" s="25">
        <f t="shared" si="13"/>
        <v>93.602484472049682</v>
      </c>
      <c r="I49" s="42">
        <v>148</v>
      </c>
      <c r="J49" s="113">
        <v>19.12144702842377</v>
      </c>
      <c r="K49" s="103">
        <v>148</v>
      </c>
      <c r="L49" s="25">
        <v>20.874471086036671</v>
      </c>
      <c r="M49" s="42">
        <v>27</v>
      </c>
      <c r="N49" s="25">
        <v>3.4883720930232558</v>
      </c>
      <c r="O49" s="42">
        <v>27</v>
      </c>
      <c r="P49" s="25">
        <v>3.8081805359661498</v>
      </c>
    </row>
    <row r="50" spans="1:16" ht="19.5" customHeight="1">
      <c r="A50" s="22">
        <v>4</v>
      </c>
      <c r="B50" s="43" t="s">
        <v>118</v>
      </c>
      <c r="C50" s="42">
        <v>1680</v>
      </c>
      <c r="D50" s="42">
        <v>727</v>
      </c>
      <c r="E50" s="25">
        <f t="shared" si="12"/>
        <v>43.273809523809526</v>
      </c>
      <c r="F50" s="42">
        <v>6060</v>
      </c>
      <c r="G50" s="42">
        <v>2583</v>
      </c>
      <c r="H50" s="25">
        <f t="shared" si="13"/>
        <v>42.623762376237622</v>
      </c>
      <c r="I50" s="42">
        <v>62</v>
      </c>
      <c r="J50" s="113">
        <v>3.6904761904761907</v>
      </c>
      <c r="K50" s="103">
        <v>47</v>
      </c>
      <c r="L50" s="25">
        <v>6.4649243466299868</v>
      </c>
      <c r="M50" s="42">
        <v>77</v>
      </c>
      <c r="N50" s="25">
        <v>4.583333333333333</v>
      </c>
      <c r="O50" s="42">
        <v>58</v>
      </c>
      <c r="P50" s="25">
        <v>7.9779917469050883</v>
      </c>
    </row>
    <row r="51" spans="1:16" ht="19.5" customHeight="1">
      <c r="A51" s="22">
        <v>5</v>
      </c>
      <c r="B51" s="44" t="s">
        <v>119</v>
      </c>
      <c r="C51" s="42">
        <v>921</v>
      </c>
      <c r="D51" s="42">
        <v>388</v>
      </c>
      <c r="E51" s="25">
        <f t="shared" si="12"/>
        <v>42.128121606948973</v>
      </c>
      <c r="F51" s="42">
        <v>4336</v>
      </c>
      <c r="G51" s="42">
        <v>2263</v>
      </c>
      <c r="H51" s="25">
        <f t="shared" si="13"/>
        <v>52.190959409594093</v>
      </c>
      <c r="I51" s="42">
        <v>59</v>
      </c>
      <c r="J51" s="113">
        <v>6.4060803474484258</v>
      </c>
      <c r="K51" s="103">
        <v>39</v>
      </c>
      <c r="L51" s="25">
        <v>10.051546391752577</v>
      </c>
      <c r="M51" s="42">
        <v>120</v>
      </c>
      <c r="N51" s="25">
        <v>13.029315960912053</v>
      </c>
      <c r="O51" s="42">
        <v>111</v>
      </c>
      <c r="P51" s="25">
        <v>28.60824742268041</v>
      </c>
    </row>
    <row r="52" spans="1:16" ht="19.5" customHeight="1">
      <c r="A52" s="22">
        <v>6</v>
      </c>
      <c r="B52" s="43" t="s">
        <v>120</v>
      </c>
      <c r="C52" s="42">
        <v>615</v>
      </c>
      <c r="D52" s="42">
        <v>600</v>
      </c>
      <c r="E52" s="25">
        <f t="shared" si="12"/>
        <v>97.560975609756099</v>
      </c>
      <c r="F52" s="42">
        <v>2691</v>
      </c>
      <c r="G52" s="42">
        <v>2565</v>
      </c>
      <c r="H52" s="25">
        <f t="shared" si="13"/>
        <v>95.317725752508366</v>
      </c>
      <c r="I52" s="42">
        <v>155</v>
      </c>
      <c r="J52" s="113">
        <v>25.203252032520325</v>
      </c>
      <c r="K52" s="103">
        <v>155</v>
      </c>
      <c r="L52" s="25">
        <v>25.833333333333336</v>
      </c>
      <c r="M52" s="42">
        <v>127</v>
      </c>
      <c r="N52" s="25">
        <v>20.650406504065042</v>
      </c>
      <c r="O52" s="42">
        <v>127</v>
      </c>
      <c r="P52" s="25">
        <v>21.166666666666668</v>
      </c>
    </row>
    <row r="53" spans="1:16" ht="19.5" customHeight="1">
      <c r="A53" s="22">
        <v>7</v>
      </c>
      <c r="B53" s="43" t="s">
        <v>121</v>
      </c>
      <c r="C53" s="42">
        <v>957</v>
      </c>
      <c r="D53" s="42">
        <v>872</v>
      </c>
      <c r="E53" s="25">
        <f t="shared" si="12"/>
        <v>91.118077324973882</v>
      </c>
      <c r="F53" s="42">
        <v>4625</v>
      </c>
      <c r="G53" s="42">
        <v>4282</v>
      </c>
      <c r="H53" s="25">
        <f t="shared" si="13"/>
        <v>92.583783783783787</v>
      </c>
      <c r="I53" s="42">
        <v>233</v>
      </c>
      <c r="J53" s="113">
        <v>24.346917450365726</v>
      </c>
      <c r="K53" s="103">
        <v>232</v>
      </c>
      <c r="L53" s="25">
        <v>26.605504587155966</v>
      </c>
      <c r="M53" s="42">
        <v>72</v>
      </c>
      <c r="N53" s="25">
        <v>7.523510971786834</v>
      </c>
      <c r="O53" s="42">
        <v>72</v>
      </c>
      <c r="P53" s="25">
        <v>8.2568807339449553</v>
      </c>
    </row>
    <row r="54" spans="1:16" ht="19.5" customHeight="1">
      <c r="A54" s="22">
        <v>8</v>
      </c>
      <c r="B54" s="43" t="s">
        <v>122</v>
      </c>
      <c r="C54" s="42">
        <v>670</v>
      </c>
      <c r="D54" s="42">
        <v>641</v>
      </c>
      <c r="E54" s="25">
        <f t="shared" si="12"/>
        <v>95.671641791044777</v>
      </c>
      <c r="F54" s="42">
        <v>3142</v>
      </c>
      <c r="G54" s="42">
        <v>3047</v>
      </c>
      <c r="H54" s="25">
        <f t="shared" si="13"/>
        <v>96.976448122215146</v>
      </c>
      <c r="I54" s="42">
        <v>117</v>
      </c>
      <c r="J54" s="113">
        <v>17.46268656716418</v>
      </c>
      <c r="K54" s="103">
        <v>117</v>
      </c>
      <c r="L54" s="25">
        <v>18.252730109204368</v>
      </c>
      <c r="M54" s="42">
        <v>138</v>
      </c>
      <c r="N54" s="25">
        <v>20.597014925373134</v>
      </c>
      <c r="O54" s="42">
        <v>138</v>
      </c>
      <c r="P54" s="25">
        <v>21.528861154446176</v>
      </c>
    </row>
    <row r="55" spans="1:16" ht="19.5" customHeight="1">
      <c r="A55" s="22">
        <v>9</v>
      </c>
      <c r="B55" s="43" t="s">
        <v>123</v>
      </c>
      <c r="C55" s="42">
        <v>821</v>
      </c>
      <c r="D55" s="42">
        <v>782</v>
      </c>
      <c r="E55" s="25">
        <f>D55/C55*100</f>
        <v>95.249695493300862</v>
      </c>
      <c r="F55" s="42">
        <v>3779</v>
      </c>
      <c r="G55" s="42">
        <v>3474</v>
      </c>
      <c r="H55" s="25">
        <f t="shared" si="13"/>
        <v>91.929081767663405</v>
      </c>
      <c r="I55" s="42">
        <v>232</v>
      </c>
      <c r="J55" s="113">
        <v>28.258221680876979</v>
      </c>
      <c r="K55" s="103">
        <v>232</v>
      </c>
      <c r="L55" s="25">
        <v>29.667519181585678</v>
      </c>
      <c r="M55" s="42">
        <v>152</v>
      </c>
      <c r="N55" s="25">
        <v>18.514007308160778</v>
      </c>
      <c r="O55" s="42">
        <v>152</v>
      </c>
      <c r="P55" s="25">
        <v>19.437340153452684</v>
      </c>
    </row>
    <row r="56" spans="1:16" ht="19.5" customHeight="1">
      <c r="A56" s="17" t="s">
        <v>124</v>
      </c>
      <c r="B56" s="30" t="s">
        <v>125</v>
      </c>
      <c r="C56" s="39">
        <f>SUM(C57:C67)</f>
        <v>17487</v>
      </c>
      <c r="D56" s="39">
        <f>SUM(D57:D67)</f>
        <v>7725</v>
      </c>
      <c r="E56" s="15">
        <f>D56/C56*100</f>
        <v>44.175673357351172</v>
      </c>
      <c r="F56" s="39">
        <f>SUM(F57:F67)</f>
        <v>77618</v>
      </c>
      <c r="G56" s="39">
        <f>SUM(G57:G67)</f>
        <v>38248</v>
      </c>
      <c r="H56" s="15">
        <f>G56/F56*100</f>
        <v>49.277229508619136</v>
      </c>
      <c r="I56" s="39">
        <f>SUM(I57:I67)</f>
        <v>2322</v>
      </c>
      <c r="J56" s="111">
        <f>SUM(I56/C56*100)</f>
        <v>13.278435409161091</v>
      </c>
      <c r="K56" s="102">
        <f>SUM(K57:K67)</f>
        <v>2211</v>
      </c>
      <c r="L56" s="16">
        <f>K56/D56*100</f>
        <v>28.621359223300967</v>
      </c>
      <c r="M56" s="39">
        <f>SUM(M57:M67)</f>
        <v>1440</v>
      </c>
      <c r="N56" s="16">
        <f>M56/C56*100</f>
        <v>8.2346886258363359</v>
      </c>
      <c r="O56" s="39">
        <f>SUM(O57:O67)</f>
        <v>1322</v>
      </c>
      <c r="P56" s="16">
        <f t="shared" ref="P56" si="14">O56/D56*100</f>
        <v>17.113268608414238</v>
      </c>
    </row>
    <row r="57" spans="1:16" ht="19.5" customHeight="1">
      <c r="A57" s="10">
        <v>1</v>
      </c>
      <c r="B57" s="43" t="s">
        <v>126</v>
      </c>
      <c r="C57" s="45">
        <f>3875+131</f>
        <v>4006</v>
      </c>
      <c r="D57" s="10">
        <f>113+93</f>
        <v>206</v>
      </c>
      <c r="E57" s="46">
        <f>D57/C57*100</f>
        <v>5.1422865701447833</v>
      </c>
      <c r="F57" s="47">
        <v>16031</v>
      </c>
      <c r="G57" s="47">
        <f>1254-200</f>
        <v>1054</v>
      </c>
      <c r="H57" s="46">
        <f>G57/F57*100</f>
        <v>6.5747613997879109</v>
      </c>
      <c r="I57" s="10">
        <v>86</v>
      </c>
      <c r="J57" s="114">
        <f>I57/C57*100</f>
        <v>2.1467798302546184</v>
      </c>
      <c r="K57" s="48">
        <v>55</v>
      </c>
      <c r="L57" s="46">
        <f>K57/D57*100</f>
        <v>26.699029126213592</v>
      </c>
      <c r="M57" s="10">
        <f>47+11</f>
        <v>58</v>
      </c>
      <c r="N57" s="46">
        <f>M57/C57*100</f>
        <v>1.4478282576135795</v>
      </c>
      <c r="O57" s="10">
        <v>13</v>
      </c>
      <c r="P57" s="46">
        <f>O57/D57*100</f>
        <v>6.3106796116504853</v>
      </c>
    </row>
    <row r="58" spans="1:16" ht="19.5" customHeight="1">
      <c r="A58" s="10">
        <v>2</v>
      </c>
      <c r="B58" s="43" t="s">
        <v>127</v>
      </c>
      <c r="C58" s="45">
        <v>1297</v>
      </c>
      <c r="D58" s="48">
        <v>57</v>
      </c>
      <c r="E58" s="46">
        <f t="shared" ref="E58:E67" si="15">D58/C58*100</f>
        <v>4.3947571318427139</v>
      </c>
      <c r="F58" s="47">
        <v>5071</v>
      </c>
      <c r="G58" s="47">
        <v>211</v>
      </c>
      <c r="H58" s="46">
        <f t="shared" ref="H58:H67" si="16">G58/F58*100</f>
        <v>4.160915006901992</v>
      </c>
      <c r="I58" s="10">
        <v>16</v>
      </c>
      <c r="J58" s="114">
        <f t="shared" ref="J58:J67" si="17">I58/C58*100</f>
        <v>1.233616037008481</v>
      </c>
      <c r="K58" s="48">
        <v>1</v>
      </c>
      <c r="L58" s="46">
        <f t="shared" ref="L58:L67" si="18">K58/D58*100</f>
        <v>1.7543859649122806</v>
      </c>
      <c r="M58" s="10">
        <v>9</v>
      </c>
      <c r="N58" s="46">
        <f t="shared" ref="N58:N67" si="19">M58/C58*100</f>
        <v>0.69390902081727057</v>
      </c>
      <c r="O58" s="10">
        <v>1</v>
      </c>
      <c r="P58" s="46">
        <f t="shared" ref="P58:P68" si="20">O58/D58*100</f>
        <v>1.7543859649122806</v>
      </c>
    </row>
    <row r="59" spans="1:16" ht="19.5" customHeight="1">
      <c r="A59" s="10">
        <v>3</v>
      </c>
      <c r="B59" s="43" t="s">
        <v>128</v>
      </c>
      <c r="C59" s="45">
        <v>1675</v>
      </c>
      <c r="D59" s="48">
        <v>550</v>
      </c>
      <c r="E59" s="46">
        <f t="shared" si="15"/>
        <v>32.835820895522389</v>
      </c>
      <c r="F59" s="47">
        <v>8029</v>
      </c>
      <c r="G59" s="47">
        <v>3254</v>
      </c>
      <c r="H59" s="46">
        <f t="shared" si="16"/>
        <v>40.528085689376013</v>
      </c>
      <c r="I59" s="10">
        <v>58</v>
      </c>
      <c r="J59" s="114">
        <f t="shared" si="17"/>
        <v>3.4626865671641789</v>
      </c>
      <c r="K59" s="48">
        <v>52</v>
      </c>
      <c r="L59" s="46">
        <f t="shared" si="18"/>
        <v>9.454545454545455</v>
      </c>
      <c r="M59" s="10">
        <v>136</v>
      </c>
      <c r="N59" s="46">
        <f t="shared" si="19"/>
        <v>8.1194029850746272</v>
      </c>
      <c r="O59" s="10">
        <v>108</v>
      </c>
      <c r="P59" s="46">
        <f t="shared" si="20"/>
        <v>19.636363636363637</v>
      </c>
    </row>
    <row r="60" spans="1:16" ht="19.5" customHeight="1">
      <c r="A60" s="10">
        <v>4</v>
      </c>
      <c r="B60" s="43" t="s">
        <v>129</v>
      </c>
      <c r="C60" s="45">
        <v>2028</v>
      </c>
      <c r="D60" s="48">
        <v>1057</v>
      </c>
      <c r="E60" s="46">
        <f t="shared" si="15"/>
        <v>52.120315581854051</v>
      </c>
      <c r="F60" s="47">
        <v>9740</v>
      </c>
      <c r="G60" s="47">
        <v>5501</v>
      </c>
      <c r="H60" s="46">
        <f t="shared" si="16"/>
        <v>56.478439425051327</v>
      </c>
      <c r="I60" s="10">
        <v>182</v>
      </c>
      <c r="J60" s="114">
        <f t="shared" si="17"/>
        <v>8.9743589743589745</v>
      </c>
      <c r="K60" s="48">
        <v>164</v>
      </c>
      <c r="L60" s="46">
        <f t="shared" si="18"/>
        <v>15.515610217596972</v>
      </c>
      <c r="M60" s="10">
        <v>90</v>
      </c>
      <c r="N60" s="46">
        <f t="shared" si="19"/>
        <v>4.4378698224852071</v>
      </c>
      <c r="O60" s="10">
        <v>82</v>
      </c>
      <c r="P60" s="46">
        <f t="shared" si="20"/>
        <v>7.7578051087984861</v>
      </c>
    </row>
    <row r="61" spans="1:16" ht="19.5" customHeight="1">
      <c r="A61" s="10">
        <v>5</v>
      </c>
      <c r="B61" s="43" t="s">
        <v>130</v>
      </c>
      <c r="C61" s="45">
        <v>1957</v>
      </c>
      <c r="D61" s="48">
        <v>945</v>
      </c>
      <c r="E61" s="46">
        <f t="shared" si="15"/>
        <v>48.288196218702097</v>
      </c>
      <c r="F61" s="47">
        <v>9358</v>
      </c>
      <c r="G61" s="47">
        <v>5162</v>
      </c>
      <c r="H61" s="46">
        <f t="shared" si="16"/>
        <v>55.161359264800168</v>
      </c>
      <c r="I61" s="10">
        <v>386</v>
      </c>
      <c r="J61" s="114">
        <f t="shared" si="17"/>
        <v>19.724067450178843</v>
      </c>
      <c r="K61" s="48">
        <v>363</v>
      </c>
      <c r="L61" s="46">
        <f t="shared" si="18"/>
        <v>38.412698412698418</v>
      </c>
      <c r="M61" s="10">
        <v>218</v>
      </c>
      <c r="N61" s="46">
        <f t="shared" si="19"/>
        <v>11.139499233520695</v>
      </c>
      <c r="O61" s="10">
        <v>204</v>
      </c>
      <c r="P61" s="46">
        <f t="shared" si="20"/>
        <v>21.587301587301589</v>
      </c>
    </row>
    <row r="62" spans="1:16" ht="19.5" customHeight="1">
      <c r="A62" s="10">
        <v>6</v>
      </c>
      <c r="B62" s="43" t="s">
        <v>131</v>
      </c>
      <c r="C62" s="45">
        <v>1415</v>
      </c>
      <c r="D62" s="45">
        <v>1163</v>
      </c>
      <c r="E62" s="46">
        <f t="shared" si="15"/>
        <v>82.190812720848058</v>
      </c>
      <c r="F62" s="47">
        <v>6192</v>
      </c>
      <c r="G62" s="47">
        <v>5081</v>
      </c>
      <c r="H62" s="46">
        <f t="shared" si="16"/>
        <v>82.057493540051681</v>
      </c>
      <c r="I62" s="10">
        <v>198</v>
      </c>
      <c r="J62" s="114">
        <f t="shared" si="17"/>
        <v>13.992932862190813</v>
      </c>
      <c r="K62" s="48">
        <v>194</v>
      </c>
      <c r="L62" s="46">
        <f t="shared" si="18"/>
        <v>16.680997420464315</v>
      </c>
      <c r="M62" s="10">
        <v>87</v>
      </c>
      <c r="N62" s="46">
        <f t="shared" si="19"/>
        <v>6.148409893992933</v>
      </c>
      <c r="O62" s="10">
        <v>86</v>
      </c>
      <c r="P62" s="46">
        <f t="shared" si="20"/>
        <v>7.3946689595872739</v>
      </c>
    </row>
    <row r="63" spans="1:16" ht="19.5" customHeight="1">
      <c r="A63" s="10">
        <v>7</v>
      </c>
      <c r="B63" s="43" t="s">
        <v>132</v>
      </c>
      <c r="C63" s="45">
        <v>1179</v>
      </c>
      <c r="D63" s="48">
        <v>851</v>
      </c>
      <c r="E63" s="46">
        <f t="shared" si="15"/>
        <v>72.179813401187445</v>
      </c>
      <c r="F63" s="47">
        <v>5400</v>
      </c>
      <c r="G63" s="47">
        <v>4241</v>
      </c>
      <c r="H63" s="46">
        <f t="shared" si="16"/>
        <v>78.537037037037038</v>
      </c>
      <c r="I63" s="10">
        <v>180</v>
      </c>
      <c r="J63" s="114">
        <f t="shared" si="17"/>
        <v>15.267175572519085</v>
      </c>
      <c r="K63" s="48">
        <v>173</v>
      </c>
      <c r="L63" s="46">
        <f t="shared" si="18"/>
        <v>20.329024676850764</v>
      </c>
      <c r="M63" s="10">
        <v>173</v>
      </c>
      <c r="N63" s="46">
        <f t="shared" si="19"/>
        <v>14.673452078032231</v>
      </c>
      <c r="O63" s="10">
        <v>169</v>
      </c>
      <c r="P63" s="46">
        <f t="shared" si="20"/>
        <v>19.858989424206815</v>
      </c>
    </row>
    <row r="64" spans="1:16" ht="19.5" customHeight="1">
      <c r="A64" s="10">
        <v>8</v>
      </c>
      <c r="B64" s="43" t="s">
        <v>133</v>
      </c>
      <c r="C64" s="45">
        <v>1131</v>
      </c>
      <c r="D64" s="48">
        <v>1079</v>
      </c>
      <c r="E64" s="46">
        <f t="shared" si="15"/>
        <v>95.402298850574709</v>
      </c>
      <c r="F64" s="47">
        <v>5066</v>
      </c>
      <c r="G64" s="47">
        <v>4939</v>
      </c>
      <c r="H64" s="46">
        <f t="shared" si="16"/>
        <v>97.493091196210031</v>
      </c>
      <c r="I64" s="10">
        <v>375</v>
      </c>
      <c r="J64" s="114">
        <f t="shared" si="17"/>
        <v>33.156498673740053</v>
      </c>
      <c r="K64" s="48">
        <v>373</v>
      </c>
      <c r="L64" s="46">
        <f t="shared" si="18"/>
        <v>34.569045412418909</v>
      </c>
      <c r="M64" s="10">
        <v>242</v>
      </c>
      <c r="N64" s="46">
        <f t="shared" si="19"/>
        <v>21.396993810786913</v>
      </c>
      <c r="O64" s="10">
        <v>242</v>
      </c>
      <c r="P64" s="46">
        <f t="shared" si="20"/>
        <v>22.428174235403151</v>
      </c>
    </row>
    <row r="65" spans="1:16" ht="19.5" customHeight="1">
      <c r="A65" s="10">
        <v>9</v>
      </c>
      <c r="B65" s="43" t="s">
        <v>134</v>
      </c>
      <c r="C65" s="45">
        <v>960</v>
      </c>
      <c r="D65" s="48">
        <v>850</v>
      </c>
      <c r="E65" s="46">
        <f t="shared" si="15"/>
        <v>88.541666666666657</v>
      </c>
      <c r="F65" s="47">
        <v>4677</v>
      </c>
      <c r="G65" s="47">
        <v>3989</v>
      </c>
      <c r="H65" s="46">
        <f t="shared" si="16"/>
        <v>85.289715629677147</v>
      </c>
      <c r="I65" s="10">
        <v>408</v>
      </c>
      <c r="J65" s="114">
        <f t="shared" si="17"/>
        <v>42.5</v>
      </c>
      <c r="K65" s="48">
        <v>406</v>
      </c>
      <c r="L65" s="46">
        <f t="shared" si="18"/>
        <v>47.764705882352942</v>
      </c>
      <c r="M65" s="10">
        <v>231</v>
      </c>
      <c r="N65" s="46">
        <f t="shared" si="19"/>
        <v>24.0625</v>
      </c>
      <c r="O65" s="10">
        <v>230</v>
      </c>
      <c r="P65" s="46">
        <f t="shared" si="20"/>
        <v>27.058823529411764</v>
      </c>
    </row>
    <row r="66" spans="1:16" ht="19.5" customHeight="1">
      <c r="A66" s="10">
        <v>10</v>
      </c>
      <c r="B66" s="43" t="s">
        <v>135</v>
      </c>
      <c r="C66" s="45">
        <v>1071</v>
      </c>
      <c r="D66" s="48">
        <v>291</v>
      </c>
      <c r="E66" s="46">
        <f t="shared" si="15"/>
        <v>27.170868347338935</v>
      </c>
      <c r="F66" s="47">
        <v>4163</v>
      </c>
      <c r="G66" s="47">
        <v>1230</v>
      </c>
      <c r="H66" s="46">
        <f t="shared" si="16"/>
        <v>29.546000480422773</v>
      </c>
      <c r="I66" s="10">
        <v>39</v>
      </c>
      <c r="J66" s="114">
        <f t="shared" si="17"/>
        <v>3.6414565826330536</v>
      </c>
      <c r="K66" s="48">
        <v>37</v>
      </c>
      <c r="L66" s="46">
        <f t="shared" si="18"/>
        <v>12.714776632302405</v>
      </c>
      <c r="M66" s="10">
        <v>29</v>
      </c>
      <c r="N66" s="46">
        <f t="shared" si="19"/>
        <v>2.7077497665732961</v>
      </c>
      <c r="O66" s="10">
        <v>21</v>
      </c>
      <c r="P66" s="46">
        <f>O66/D66*100</f>
        <v>7.216494845360824</v>
      </c>
    </row>
    <row r="67" spans="1:16" ht="19.5" customHeight="1">
      <c r="A67" s="10">
        <v>11</v>
      </c>
      <c r="B67" s="43" t="s">
        <v>136</v>
      </c>
      <c r="C67" s="45">
        <v>768</v>
      </c>
      <c r="D67" s="48">
        <v>676</v>
      </c>
      <c r="E67" s="46">
        <f t="shared" si="15"/>
        <v>88.020833333333343</v>
      </c>
      <c r="F67" s="47">
        <v>3891</v>
      </c>
      <c r="G67" s="47">
        <v>3586</v>
      </c>
      <c r="H67" s="46">
        <f t="shared" si="16"/>
        <v>92.161398098175269</v>
      </c>
      <c r="I67" s="10">
        <v>394</v>
      </c>
      <c r="J67" s="114">
        <f t="shared" si="17"/>
        <v>51.302083333333336</v>
      </c>
      <c r="K67" s="48">
        <v>393</v>
      </c>
      <c r="L67" s="46">
        <f t="shared" si="18"/>
        <v>58.136094674556219</v>
      </c>
      <c r="M67" s="10">
        <v>167</v>
      </c>
      <c r="N67" s="46">
        <f t="shared" si="19"/>
        <v>21.744791666666664</v>
      </c>
      <c r="O67" s="10">
        <v>166</v>
      </c>
      <c r="P67" s="46">
        <f t="shared" si="20"/>
        <v>24.556213017751478</v>
      </c>
    </row>
    <row r="68" spans="1:16" ht="19.5" customHeight="1">
      <c r="A68" s="17" t="s">
        <v>137</v>
      </c>
      <c r="B68" s="30" t="s">
        <v>4</v>
      </c>
      <c r="C68" s="39">
        <f>SUM(C69:C79)</f>
        <v>13569</v>
      </c>
      <c r="D68" s="39">
        <f>SUM(D69:D79)</f>
        <v>7650</v>
      </c>
      <c r="E68" s="15">
        <f>D68/C68*100</f>
        <v>56.378509838602696</v>
      </c>
      <c r="F68" s="39">
        <f>SUM(F69:F79)</f>
        <v>52018</v>
      </c>
      <c r="G68" s="39">
        <f>SUM(G69:G79)</f>
        <v>29979</v>
      </c>
      <c r="H68" s="49">
        <f>G68/F68*100</f>
        <v>57.631973547618131</v>
      </c>
      <c r="I68" s="39">
        <f>SUM(I69:I79)</f>
        <v>1896</v>
      </c>
      <c r="J68" s="111">
        <f>SUM(I68/C68*100)</f>
        <v>13.973026752155649</v>
      </c>
      <c r="K68" s="102">
        <f>SUM(K69:K79)</f>
        <v>1779</v>
      </c>
      <c r="L68" s="16">
        <f>K68/D68*100</f>
        <v>23.254901960784313</v>
      </c>
      <c r="M68" s="39">
        <f>SUM(M69:M79)</f>
        <v>801</v>
      </c>
      <c r="N68" s="16">
        <f>M68/C68*100</f>
        <v>5.9031616183948703</v>
      </c>
      <c r="O68" s="39">
        <f>SUM(O69:O79)</f>
        <v>688</v>
      </c>
      <c r="P68" s="16">
        <f t="shared" si="20"/>
        <v>8.9934640522875817</v>
      </c>
    </row>
    <row r="69" spans="1:16" ht="19.5" customHeight="1">
      <c r="A69" s="22">
        <v>1</v>
      </c>
      <c r="B69" s="23" t="s">
        <v>138</v>
      </c>
      <c r="C69" s="50">
        <v>2866</v>
      </c>
      <c r="D69" s="51">
        <v>780</v>
      </c>
      <c r="E69" s="52">
        <f>D69/C69*100</f>
        <v>27.215631542219121</v>
      </c>
      <c r="F69" s="53">
        <v>11285</v>
      </c>
      <c r="G69" s="53">
        <v>3398</v>
      </c>
      <c r="H69" s="54">
        <f>G69/F69*100</f>
        <v>30.110766504209131</v>
      </c>
      <c r="I69" s="51">
        <v>190</v>
      </c>
      <c r="J69" s="93">
        <v>6.63</v>
      </c>
      <c r="K69" s="104">
        <v>167</v>
      </c>
      <c r="L69" s="51">
        <v>21.41</v>
      </c>
      <c r="M69" s="51">
        <v>51</v>
      </c>
      <c r="N69" s="51">
        <v>1.78</v>
      </c>
      <c r="O69" s="51">
        <v>32</v>
      </c>
      <c r="P69" s="51">
        <v>4.0999999999999996</v>
      </c>
    </row>
    <row r="70" spans="1:16" ht="19.5" customHeight="1">
      <c r="A70" s="22">
        <v>2</v>
      </c>
      <c r="B70" s="23" t="s">
        <v>47</v>
      </c>
      <c r="C70" s="50">
        <v>1205</v>
      </c>
      <c r="D70" s="51">
        <v>622</v>
      </c>
      <c r="E70" s="52">
        <f>D70/C70*100</f>
        <v>51.618257261410797</v>
      </c>
      <c r="F70" s="53">
        <v>5105</v>
      </c>
      <c r="G70" s="53">
        <v>2765</v>
      </c>
      <c r="H70" s="54">
        <f t="shared" ref="H70:H79" si="21">G70/F70*100</f>
        <v>54.162585700293832</v>
      </c>
      <c r="I70" s="51">
        <v>285</v>
      </c>
      <c r="J70" s="93">
        <v>23.65</v>
      </c>
      <c r="K70" s="104">
        <v>265</v>
      </c>
      <c r="L70" s="51">
        <v>42.6</v>
      </c>
      <c r="M70" s="51">
        <v>30</v>
      </c>
      <c r="N70" s="51">
        <v>2.4900000000000002</v>
      </c>
      <c r="O70" s="51">
        <v>19</v>
      </c>
      <c r="P70" s="51">
        <v>3.05</v>
      </c>
    </row>
    <row r="71" spans="1:16" ht="19.5" customHeight="1">
      <c r="A71" s="22">
        <v>3</v>
      </c>
      <c r="B71" s="23" t="s">
        <v>139</v>
      </c>
      <c r="C71" s="51">
        <v>757</v>
      </c>
      <c r="D71" s="51">
        <v>135</v>
      </c>
      <c r="E71" s="52">
        <f t="shared" ref="E71:E79" si="22">D71/C71*100</f>
        <v>17.8335535006605</v>
      </c>
      <c r="F71" s="53">
        <v>2783</v>
      </c>
      <c r="G71" s="53">
        <v>676</v>
      </c>
      <c r="H71" s="54">
        <f t="shared" si="21"/>
        <v>24.290334171757095</v>
      </c>
      <c r="I71" s="51">
        <v>46</v>
      </c>
      <c r="J71" s="93">
        <v>6.08</v>
      </c>
      <c r="K71" s="104">
        <v>45</v>
      </c>
      <c r="L71" s="51">
        <v>33.33</v>
      </c>
      <c r="M71" s="51">
        <v>4</v>
      </c>
      <c r="N71" s="51">
        <v>0.53</v>
      </c>
      <c r="O71" s="51">
        <v>4</v>
      </c>
      <c r="P71" s="51">
        <v>2.96</v>
      </c>
    </row>
    <row r="72" spans="1:16" ht="19.5" customHeight="1">
      <c r="A72" s="22">
        <v>4</v>
      </c>
      <c r="B72" s="23" t="s">
        <v>48</v>
      </c>
      <c r="C72" s="50">
        <v>1512</v>
      </c>
      <c r="D72" s="50">
        <v>1250</v>
      </c>
      <c r="E72" s="52">
        <f t="shared" si="22"/>
        <v>82.671957671957671</v>
      </c>
      <c r="F72" s="53">
        <v>6893</v>
      </c>
      <c r="G72" s="53">
        <v>5962</v>
      </c>
      <c r="H72" s="54">
        <f t="shared" si="21"/>
        <v>86.493544175250264</v>
      </c>
      <c r="I72" s="51">
        <v>359</v>
      </c>
      <c r="J72" s="93">
        <v>23.74</v>
      </c>
      <c r="K72" s="104">
        <v>346</v>
      </c>
      <c r="L72" s="51">
        <v>27.68</v>
      </c>
      <c r="M72" s="51">
        <v>103</v>
      </c>
      <c r="N72" s="51">
        <v>6.81</v>
      </c>
      <c r="O72" s="51">
        <v>94</v>
      </c>
      <c r="P72" s="51">
        <v>7.52</v>
      </c>
    </row>
    <row r="73" spans="1:16" ht="19.5" customHeight="1">
      <c r="A73" s="22">
        <v>5</v>
      </c>
      <c r="B73" s="23" t="s">
        <v>140</v>
      </c>
      <c r="C73" s="51">
        <v>647</v>
      </c>
      <c r="D73" s="51">
        <v>222</v>
      </c>
      <c r="E73" s="52">
        <f t="shared" si="22"/>
        <v>34.312210200927353</v>
      </c>
      <c r="F73" s="53">
        <v>2508</v>
      </c>
      <c r="G73" s="53">
        <v>694</v>
      </c>
      <c r="H73" s="54">
        <f t="shared" si="21"/>
        <v>27.67145135566188</v>
      </c>
      <c r="I73" s="51">
        <v>17</v>
      </c>
      <c r="J73" s="93">
        <v>2.63</v>
      </c>
      <c r="K73" s="104">
        <v>13</v>
      </c>
      <c r="L73" s="51">
        <v>5.86</v>
      </c>
      <c r="M73" s="51">
        <v>73</v>
      </c>
      <c r="N73" s="51">
        <v>11.28</v>
      </c>
      <c r="O73" s="51">
        <v>55</v>
      </c>
      <c r="P73" s="51">
        <v>24.77</v>
      </c>
    </row>
    <row r="74" spans="1:16" ht="19.5" customHeight="1">
      <c r="A74" s="22">
        <v>6</v>
      </c>
      <c r="B74" s="23" t="s">
        <v>49</v>
      </c>
      <c r="C74" s="51">
        <v>550</v>
      </c>
      <c r="D74" s="51">
        <v>388</v>
      </c>
      <c r="E74" s="52">
        <f t="shared" si="22"/>
        <v>70.545454545454547</v>
      </c>
      <c r="F74" s="53">
        <v>2050</v>
      </c>
      <c r="G74" s="53">
        <v>1497</v>
      </c>
      <c r="H74" s="54">
        <f t="shared" si="21"/>
        <v>73.024390243902431</v>
      </c>
      <c r="I74" s="51">
        <v>113</v>
      </c>
      <c r="J74" s="93">
        <v>20.55</v>
      </c>
      <c r="K74" s="104">
        <v>98</v>
      </c>
      <c r="L74" s="51">
        <v>25.26</v>
      </c>
      <c r="M74" s="51">
        <v>45</v>
      </c>
      <c r="N74" s="51">
        <v>8.18</v>
      </c>
      <c r="O74" s="51">
        <v>29</v>
      </c>
      <c r="P74" s="51">
        <v>7.47</v>
      </c>
    </row>
    <row r="75" spans="1:16" ht="19.5" customHeight="1">
      <c r="A75" s="22">
        <v>7</v>
      </c>
      <c r="B75" s="23" t="s">
        <v>50</v>
      </c>
      <c r="C75" s="50">
        <v>1569</v>
      </c>
      <c r="D75" s="50">
        <v>1322</v>
      </c>
      <c r="E75" s="52">
        <f t="shared" si="22"/>
        <v>84.257488846398971</v>
      </c>
      <c r="F75" s="53">
        <v>5535</v>
      </c>
      <c r="G75" s="53">
        <v>4600</v>
      </c>
      <c r="H75" s="54">
        <f t="shared" si="21"/>
        <v>83.107497741644082</v>
      </c>
      <c r="I75" s="51">
        <v>249</v>
      </c>
      <c r="J75" s="93">
        <v>15.87</v>
      </c>
      <c r="K75" s="104">
        <v>242</v>
      </c>
      <c r="L75" s="51">
        <v>18.309999999999999</v>
      </c>
      <c r="M75" s="51">
        <v>84</v>
      </c>
      <c r="N75" s="51">
        <v>5.35</v>
      </c>
      <c r="O75" s="51">
        <v>79</v>
      </c>
      <c r="P75" s="51">
        <v>5.98</v>
      </c>
    </row>
    <row r="76" spans="1:16" ht="19.5" customHeight="1">
      <c r="A76" s="22">
        <v>8</v>
      </c>
      <c r="B76" s="23" t="s">
        <v>51</v>
      </c>
      <c r="C76" s="51">
        <v>462</v>
      </c>
      <c r="D76" s="51">
        <v>445</v>
      </c>
      <c r="E76" s="52">
        <f t="shared" si="22"/>
        <v>96.320346320346317</v>
      </c>
      <c r="F76" s="53">
        <v>1581</v>
      </c>
      <c r="G76" s="53">
        <v>1531</v>
      </c>
      <c r="H76" s="54">
        <f t="shared" si="21"/>
        <v>96.837444655281473</v>
      </c>
      <c r="I76" s="51">
        <v>77</v>
      </c>
      <c r="J76" s="93">
        <v>16.670000000000002</v>
      </c>
      <c r="K76" s="104">
        <v>77</v>
      </c>
      <c r="L76" s="51">
        <v>17.3</v>
      </c>
      <c r="M76" s="51">
        <v>29</v>
      </c>
      <c r="N76" s="51">
        <v>6.28</v>
      </c>
      <c r="O76" s="51">
        <v>29</v>
      </c>
      <c r="P76" s="51">
        <v>6.52</v>
      </c>
    </row>
    <row r="77" spans="1:16" ht="19.5" customHeight="1">
      <c r="A77" s="22">
        <v>9</v>
      </c>
      <c r="B77" s="23" t="s">
        <v>141</v>
      </c>
      <c r="C77" s="51">
        <v>966</v>
      </c>
      <c r="D77" s="51">
        <v>53</v>
      </c>
      <c r="E77" s="52">
        <f t="shared" si="22"/>
        <v>5.4865424430641827</v>
      </c>
      <c r="F77" s="53">
        <v>3496</v>
      </c>
      <c r="G77" s="53">
        <v>218</v>
      </c>
      <c r="H77" s="54">
        <f t="shared" si="21"/>
        <v>6.2356979405034325</v>
      </c>
      <c r="I77" s="51">
        <v>29</v>
      </c>
      <c r="J77" s="115">
        <v>3</v>
      </c>
      <c r="K77" s="104">
        <v>4</v>
      </c>
      <c r="L77" s="51">
        <v>7.55</v>
      </c>
      <c r="M77" s="51">
        <v>37</v>
      </c>
      <c r="N77" s="51">
        <v>3.83</v>
      </c>
      <c r="O77" s="51">
        <v>10</v>
      </c>
      <c r="P77" s="51">
        <v>18.87</v>
      </c>
    </row>
    <row r="78" spans="1:16" ht="19.5" customHeight="1">
      <c r="A78" s="22">
        <v>10</v>
      </c>
      <c r="B78" s="23" t="s">
        <v>52</v>
      </c>
      <c r="C78" s="50">
        <v>1522</v>
      </c>
      <c r="D78" s="50">
        <v>1305</v>
      </c>
      <c r="E78" s="52">
        <f t="shared" si="22"/>
        <v>85.742444152431005</v>
      </c>
      <c r="F78" s="53">
        <v>5684</v>
      </c>
      <c r="G78" s="53">
        <v>5055</v>
      </c>
      <c r="H78" s="54">
        <f t="shared" si="21"/>
        <v>88.933849401829704</v>
      </c>
      <c r="I78" s="51">
        <v>274</v>
      </c>
      <c r="J78" s="115">
        <v>18</v>
      </c>
      <c r="K78" s="104">
        <v>265</v>
      </c>
      <c r="L78" s="51">
        <v>20.309999999999999</v>
      </c>
      <c r="M78" s="51">
        <v>96</v>
      </c>
      <c r="N78" s="51">
        <v>6.31</v>
      </c>
      <c r="O78" s="51">
        <v>93</v>
      </c>
      <c r="P78" s="51">
        <v>21.28</v>
      </c>
    </row>
    <row r="79" spans="1:16" ht="19.5" customHeight="1">
      <c r="A79" s="22">
        <v>11</v>
      </c>
      <c r="B79" s="23" t="s">
        <v>142</v>
      </c>
      <c r="C79" s="50">
        <v>1513</v>
      </c>
      <c r="D79" s="50">
        <v>1128</v>
      </c>
      <c r="E79" s="52">
        <f t="shared" si="22"/>
        <v>74.553866490416382</v>
      </c>
      <c r="F79" s="53">
        <v>5098</v>
      </c>
      <c r="G79" s="53">
        <v>3583</v>
      </c>
      <c r="H79" s="54">
        <f t="shared" si="21"/>
        <v>70.282463711259311</v>
      </c>
      <c r="I79" s="51">
        <v>257</v>
      </c>
      <c r="J79" s="93">
        <v>16.989999999999998</v>
      </c>
      <c r="K79" s="104">
        <v>257</v>
      </c>
      <c r="L79" s="51">
        <v>22.78</v>
      </c>
      <c r="M79" s="51">
        <v>249</v>
      </c>
      <c r="N79" s="51">
        <v>16.46</v>
      </c>
      <c r="O79" s="51">
        <v>244</v>
      </c>
      <c r="P79" s="51">
        <v>21.63</v>
      </c>
    </row>
    <row r="80" spans="1:16" ht="19.5" customHeight="1">
      <c r="A80" s="17" t="s">
        <v>143</v>
      </c>
      <c r="B80" s="30" t="s">
        <v>3</v>
      </c>
      <c r="C80" s="39">
        <f>SUM(C81:C89)</f>
        <v>7369</v>
      </c>
      <c r="D80" s="39">
        <f>SUM(D81:D89)</f>
        <v>6259</v>
      </c>
      <c r="E80" s="15">
        <f>D80/C80*100</f>
        <v>84.936897815171662</v>
      </c>
      <c r="F80" s="39">
        <f>SUM(F81:F89)</f>
        <v>26774</v>
      </c>
      <c r="G80" s="39">
        <f>SUM(G81:G89)</f>
        <v>23019</v>
      </c>
      <c r="H80" s="15">
        <f>G80/F80*100</f>
        <v>85.975199820721599</v>
      </c>
      <c r="I80" s="39">
        <f>SUM(I81:I89)</f>
        <v>1702</v>
      </c>
      <c r="J80" s="111">
        <f>SUM(I80/C80*100)</f>
        <v>23.096756683403445</v>
      </c>
      <c r="K80" s="102">
        <f>SUM(K81:K89)</f>
        <v>1700</v>
      </c>
      <c r="L80" s="16">
        <f>K80/D80*100</f>
        <v>27.160888320818021</v>
      </c>
      <c r="M80" s="55">
        <f>SUM(M81:M89)</f>
        <v>657</v>
      </c>
      <c r="N80" s="16">
        <f>M80/C80*100</f>
        <v>8.9157280499389326</v>
      </c>
      <c r="O80" s="39">
        <f>SUM(O81:O89)</f>
        <v>657</v>
      </c>
      <c r="P80" s="16">
        <f>O80/D80*100</f>
        <v>10.49688448633967</v>
      </c>
    </row>
    <row r="81" spans="1:16" ht="19.5" customHeight="1">
      <c r="A81" s="56">
        <v>1</v>
      </c>
      <c r="B81" s="57" t="s">
        <v>144</v>
      </c>
      <c r="C81" s="58">
        <v>1597</v>
      </c>
      <c r="D81" s="58">
        <v>692</v>
      </c>
      <c r="E81" s="59">
        <f>D81/C81%</f>
        <v>43.331246086412023</v>
      </c>
      <c r="F81" s="58">
        <v>5763</v>
      </c>
      <c r="G81" s="58">
        <v>2532</v>
      </c>
      <c r="H81" s="59">
        <f>G81/F81%</f>
        <v>43.935450286309212</v>
      </c>
      <c r="I81" s="58">
        <v>63</v>
      </c>
      <c r="J81" s="116">
        <f>I81/C81%</f>
        <v>3.9448966812773949</v>
      </c>
      <c r="K81" s="105">
        <v>62</v>
      </c>
      <c r="L81" s="59">
        <f>K81/D81%</f>
        <v>8.9595375722543356</v>
      </c>
      <c r="M81" s="58">
        <v>152</v>
      </c>
      <c r="N81" s="59">
        <f>M81/C81%</f>
        <v>9.5178459611772066</v>
      </c>
      <c r="O81" s="58">
        <v>152</v>
      </c>
      <c r="P81" s="60">
        <f>O81/D81%</f>
        <v>21.965317919075144</v>
      </c>
    </row>
    <row r="82" spans="1:16" ht="19.5" customHeight="1">
      <c r="A82" s="56">
        <v>2</v>
      </c>
      <c r="B82" s="57" t="s">
        <v>145</v>
      </c>
      <c r="C82" s="58">
        <v>734</v>
      </c>
      <c r="D82" s="58">
        <v>660</v>
      </c>
      <c r="E82" s="59">
        <f t="shared" ref="E82:E89" si="23">D82/C82%</f>
        <v>89.918256130790198</v>
      </c>
      <c r="F82" s="58">
        <v>2498</v>
      </c>
      <c r="G82" s="58">
        <v>2332</v>
      </c>
      <c r="H82" s="59">
        <f t="shared" ref="H82:H89" si="24">G82/F82%</f>
        <v>93.354683746997594</v>
      </c>
      <c r="I82" s="58">
        <v>80</v>
      </c>
      <c r="J82" s="116">
        <f t="shared" ref="J82:J89" si="25">I82/C82%</f>
        <v>10.899182561307903</v>
      </c>
      <c r="K82" s="105">
        <v>80</v>
      </c>
      <c r="L82" s="59">
        <f t="shared" ref="L82:L89" si="26">K82/D82%</f>
        <v>12.121212121212121</v>
      </c>
      <c r="M82" s="58">
        <v>85</v>
      </c>
      <c r="N82" s="59">
        <f t="shared" ref="N82:N89" si="27">M82/C82%</f>
        <v>11.580381471389646</v>
      </c>
      <c r="O82" s="58">
        <v>85</v>
      </c>
      <c r="P82" s="60">
        <f t="shared" ref="P82:P89" si="28">O82/D82%</f>
        <v>12.878787878787879</v>
      </c>
    </row>
    <row r="83" spans="1:16" ht="19.5" customHeight="1">
      <c r="A83" s="56">
        <v>3</v>
      </c>
      <c r="B83" s="57" t="s">
        <v>146</v>
      </c>
      <c r="C83" s="58">
        <v>865</v>
      </c>
      <c r="D83" s="58">
        <v>820</v>
      </c>
      <c r="E83" s="59">
        <f t="shared" si="23"/>
        <v>94.797687861271669</v>
      </c>
      <c r="F83" s="58">
        <v>3112</v>
      </c>
      <c r="G83" s="58">
        <v>2958</v>
      </c>
      <c r="H83" s="59">
        <f t="shared" si="24"/>
        <v>95.051413881748076</v>
      </c>
      <c r="I83" s="58">
        <v>331</v>
      </c>
      <c r="J83" s="116">
        <f t="shared" si="25"/>
        <v>38.265895953757223</v>
      </c>
      <c r="K83" s="105">
        <v>330</v>
      </c>
      <c r="L83" s="59">
        <f t="shared" si="26"/>
        <v>40.243902439024396</v>
      </c>
      <c r="M83" s="58">
        <v>13</v>
      </c>
      <c r="N83" s="59">
        <f t="shared" si="27"/>
        <v>1.5028901734104045</v>
      </c>
      <c r="O83" s="58">
        <v>13</v>
      </c>
      <c r="P83" s="60">
        <f t="shared" si="28"/>
        <v>1.5853658536585367</v>
      </c>
    </row>
    <row r="84" spans="1:16" ht="19.5" customHeight="1">
      <c r="A84" s="56">
        <v>4</v>
      </c>
      <c r="B84" s="61" t="s">
        <v>147</v>
      </c>
      <c r="C84" s="58">
        <v>618</v>
      </c>
      <c r="D84" s="58">
        <v>592</v>
      </c>
      <c r="E84" s="59">
        <f t="shared" si="23"/>
        <v>95.792880258899686</v>
      </c>
      <c r="F84" s="58">
        <v>2308</v>
      </c>
      <c r="G84" s="58">
        <v>2231</v>
      </c>
      <c r="H84" s="59">
        <f t="shared" si="24"/>
        <v>96.663778162911612</v>
      </c>
      <c r="I84" s="58">
        <v>29</v>
      </c>
      <c r="J84" s="116">
        <f t="shared" si="25"/>
        <v>4.6925566343042071</v>
      </c>
      <c r="K84" s="105">
        <v>29</v>
      </c>
      <c r="L84" s="59">
        <f t="shared" si="26"/>
        <v>4.8986486486486491</v>
      </c>
      <c r="M84" s="58">
        <v>30</v>
      </c>
      <c r="N84" s="59">
        <f t="shared" si="27"/>
        <v>4.8543689320388355</v>
      </c>
      <c r="O84" s="58">
        <v>30</v>
      </c>
      <c r="P84" s="60">
        <f t="shared" si="28"/>
        <v>5.0675675675675675</v>
      </c>
    </row>
    <row r="85" spans="1:16" ht="19.5" customHeight="1">
      <c r="A85" s="56">
        <v>5</v>
      </c>
      <c r="B85" s="61" t="s">
        <v>34</v>
      </c>
      <c r="C85" s="58">
        <v>459</v>
      </c>
      <c r="D85" s="58">
        <v>442</v>
      </c>
      <c r="E85" s="59">
        <f t="shared" si="23"/>
        <v>96.296296296296305</v>
      </c>
      <c r="F85" s="58">
        <v>1551</v>
      </c>
      <c r="G85" s="58">
        <v>1500</v>
      </c>
      <c r="H85" s="59">
        <f t="shared" si="24"/>
        <v>96.71179883945841</v>
      </c>
      <c r="I85" s="58">
        <v>93</v>
      </c>
      <c r="J85" s="116">
        <f t="shared" si="25"/>
        <v>20.261437908496731</v>
      </c>
      <c r="K85" s="105">
        <v>93</v>
      </c>
      <c r="L85" s="59">
        <f t="shared" si="26"/>
        <v>21.040723981900452</v>
      </c>
      <c r="M85" s="58">
        <v>12</v>
      </c>
      <c r="N85" s="59">
        <f t="shared" si="27"/>
        <v>2.6143790849673203</v>
      </c>
      <c r="O85" s="58">
        <v>12</v>
      </c>
      <c r="P85" s="60">
        <f t="shared" si="28"/>
        <v>2.7149321266968327</v>
      </c>
    </row>
    <row r="86" spans="1:16" ht="19.5" customHeight="1">
      <c r="A86" s="56">
        <v>6</v>
      </c>
      <c r="B86" s="61" t="s">
        <v>33</v>
      </c>
      <c r="C86" s="58">
        <v>1144</v>
      </c>
      <c r="D86" s="58">
        <v>1136</v>
      </c>
      <c r="E86" s="59">
        <f t="shared" si="23"/>
        <v>99.300699300699307</v>
      </c>
      <c r="F86" s="58">
        <v>4125</v>
      </c>
      <c r="G86" s="58">
        <v>4101</v>
      </c>
      <c r="H86" s="59">
        <f t="shared" si="24"/>
        <v>99.418181818181822</v>
      </c>
      <c r="I86" s="58">
        <v>471</v>
      </c>
      <c r="J86" s="116">
        <f t="shared" si="25"/>
        <v>41.171328671328673</v>
      </c>
      <c r="K86" s="105">
        <v>471</v>
      </c>
      <c r="L86" s="59">
        <f t="shared" si="26"/>
        <v>41.461267605633807</v>
      </c>
      <c r="M86" s="58">
        <v>63</v>
      </c>
      <c r="N86" s="59">
        <f t="shared" si="27"/>
        <v>5.5069930069930075</v>
      </c>
      <c r="O86" s="58">
        <v>63</v>
      </c>
      <c r="P86" s="60">
        <f t="shared" si="28"/>
        <v>5.545774647887324</v>
      </c>
    </row>
    <row r="87" spans="1:16" ht="19.5" customHeight="1">
      <c r="A87" s="56">
        <v>7</v>
      </c>
      <c r="B87" s="61" t="s">
        <v>148</v>
      </c>
      <c r="C87" s="58">
        <v>516</v>
      </c>
      <c r="D87" s="58">
        <v>514</v>
      </c>
      <c r="E87" s="59">
        <f t="shared" si="23"/>
        <v>99.612403100775197</v>
      </c>
      <c r="F87" s="58">
        <v>2005</v>
      </c>
      <c r="G87" s="58">
        <v>1998</v>
      </c>
      <c r="H87" s="59">
        <f t="shared" si="24"/>
        <v>99.650872817955104</v>
      </c>
      <c r="I87" s="58">
        <v>181</v>
      </c>
      <c r="J87" s="116">
        <f t="shared" si="25"/>
        <v>35.077519379844958</v>
      </c>
      <c r="K87" s="105">
        <v>181</v>
      </c>
      <c r="L87" s="59">
        <f t="shared" si="26"/>
        <v>35.21400778210117</v>
      </c>
      <c r="M87" s="58">
        <v>63</v>
      </c>
      <c r="N87" s="59">
        <f t="shared" si="27"/>
        <v>12.209302325581396</v>
      </c>
      <c r="O87" s="58">
        <v>63</v>
      </c>
      <c r="P87" s="60">
        <f t="shared" si="28"/>
        <v>12.256809338521402</v>
      </c>
    </row>
    <row r="88" spans="1:16" ht="19.5" customHeight="1">
      <c r="A88" s="56">
        <v>8</v>
      </c>
      <c r="B88" s="61" t="s">
        <v>35</v>
      </c>
      <c r="C88" s="58">
        <v>563</v>
      </c>
      <c r="D88" s="58">
        <v>553</v>
      </c>
      <c r="E88" s="59">
        <f t="shared" si="23"/>
        <v>98.223801065719357</v>
      </c>
      <c r="F88" s="58">
        <v>2336</v>
      </c>
      <c r="G88" s="58">
        <v>2301</v>
      </c>
      <c r="H88" s="59">
        <f t="shared" si="24"/>
        <v>98.501712328767127</v>
      </c>
      <c r="I88" s="58">
        <v>183</v>
      </c>
      <c r="J88" s="116">
        <f t="shared" si="25"/>
        <v>32.5044404973357</v>
      </c>
      <c r="K88" s="105">
        <v>183</v>
      </c>
      <c r="L88" s="59">
        <f t="shared" si="26"/>
        <v>33.092224231464733</v>
      </c>
      <c r="M88" s="58">
        <v>23</v>
      </c>
      <c r="N88" s="59">
        <f t="shared" si="27"/>
        <v>4.0852575488454708</v>
      </c>
      <c r="O88" s="58">
        <v>23</v>
      </c>
      <c r="P88" s="60">
        <f t="shared" si="28"/>
        <v>4.1591320072332731</v>
      </c>
    </row>
    <row r="89" spans="1:16" ht="19.5" customHeight="1">
      <c r="A89" s="56">
        <v>9</v>
      </c>
      <c r="B89" s="57" t="s">
        <v>149</v>
      </c>
      <c r="C89" s="58">
        <v>873</v>
      </c>
      <c r="D89" s="58">
        <v>850</v>
      </c>
      <c r="E89" s="59">
        <f t="shared" si="23"/>
        <v>97.365406643757154</v>
      </c>
      <c r="F89" s="58">
        <v>3076</v>
      </c>
      <c r="G89" s="58">
        <v>3066</v>
      </c>
      <c r="H89" s="59">
        <f t="shared" si="24"/>
        <v>99.674902470741216</v>
      </c>
      <c r="I89" s="58">
        <v>271</v>
      </c>
      <c r="J89" s="116">
        <f t="shared" si="25"/>
        <v>31.042382588774341</v>
      </c>
      <c r="K89" s="105">
        <v>271</v>
      </c>
      <c r="L89" s="59">
        <f t="shared" si="26"/>
        <v>31.882352941176471</v>
      </c>
      <c r="M89" s="58">
        <v>216</v>
      </c>
      <c r="N89" s="59">
        <f t="shared" si="27"/>
        <v>24.742268041237111</v>
      </c>
      <c r="O89" s="58">
        <v>216</v>
      </c>
      <c r="P89" s="60">
        <f t="shared" si="28"/>
        <v>25.411764705882351</v>
      </c>
    </row>
    <row r="90" spans="1:16" ht="19.5" customHeight="1">
      <c r="A90" s="17" t="s">
        <v>150</v>
      </c>
      <c r="B90" s="30" t="s">
        <v>5</v>
      </c>
      <c r="C90" s="39">
        <f>SUM(C91:C97)</f>
        <v>7120</v>
      </c>
      <c r="D90" s="39">
        <f>SUM(D91:D97)</f>
        <v>4621</v>
      </c>
      <c r="E90" s="15">
        <f>D90/C90*100</f>
        <v>64.901685393258418</v>
      </c>
      <c r="F90" s="39">
        <f>SUM(F91:F97)</f>
        <v>28791</v>
      </c>
      <c r="G90" s="39">
        <f>SUM(G91:G97)</f>
        <v>20120</v>
      </c>
      <c r="H90" s="15">
        <f>G90/F90*100</f>
        <v>69.882949532840115</v>
      </c>
      <c r="I90" s="39">
        <f>SUM(I91:I97)</f>
        <v>1924</v>
      </c>
      <c r="J90" s="111">
        <f>SUM(I90/C90*100)</f>
        <v>27.022471910112362</v>
      </c>
      <c r="K90" s="102">
        <f>SUM(K91:K97)</f>
        <v>1834</v>
      </c>
      <c r="L90" s="16">
        <f>K90/D90*100</f>
        <v>39.688379138714566</v>
      </c>
      <c r="M90" s="39">
        <f>SUM(M91:M97)</f>
        <v>1170</v>
      </c>
      <c r="N90" s="16">
        <f>M90/C90*100</f>
        <v>16.432584269662922</v>
      </c>
      <c r="O90" s="39">
        <v>1078</v>
      </c>
      <c r="P90" s="16">
        <f>O90/D90*100</f>
        <v>23.328283921229172</v>
      </c>
    </row>
    <row r="91" spans="1:16" ht="19.5" customHeight="1">
      <c r="A91" s="22">
        <v>1</v>
      </c>
      <c r="B91" s="23" t="s">
        <v>151</v>
      </c>
      <c r="C91" s="62">
        <v>1439</v>
      </c>
      <c r="D91" s="63">
        <v>655</v>
      </c>
      <c r="E91" s="64">
        <f>D91/C91*100</f>
        <v>45.517720639332872</v>
      </c>
      <c r="F91" s="62">
        <v>5167</v>
      </c>
      <c r="G91" s="62">
        <v>2100</v>
      </c>
      <c r="H91" s="64">
        <f>G91/F91*100</f>
        <v>40.642539191019935</v>
      </c>
      <c r="I91" s="65">
        <v>380</v>
      </c>
      <c r="J91" s="117">
        <v>26.40722724113968</v>
      </c>
      <c r="K91" s="106">
        <v>328</v>
      </c>
      <c r="L91" s="66">
        <f>K91/D91*100</f>
        <v>50.076335877862597</v>
      </c>
      <c r="M91" s="23">
        <v>63</v>
      </c>
      <c r="N91" s="66">
        <f>+M91/C91*100</f>
        <v>4.378040305767894</v>
      </c>
      <c r="O91" s="23">
        <v>41</v>
      </c>
      <c r="P91" s="66">
        <f>O91/D91*100</f>
        <v>6.2595419847328246</v>
      </c>
    </row>
    <row r="92" spans="1:16" ht="19.5" customHeight="1">
      <c r="A92" s="22">
        <v>2</v>
      </c>
      <c r="B92" s="23" t="s">
        <v>152</v>
      </c>
      <c r="C92" s="62">
        <v>1108</v>
      </c>
      <c r="D92" s="63">
        <v>328</v>
      </c>
      <c r="E92" s="64">
        <f t="shared" ref="E92:E102" si="29">D92/C92*100</f>
        <v>29.602888086642597</v>
      </c>
      <c r="F92" s="62">
        <v>4047</v>
      </c>
      <c r="G92" s="23">
        <v>1131</v>
      </c>
      <c r="H92" s="64">
        <f t="shared" ref="H92:H97" si="30">G92/F92*100</f>
        <v>27.946627131208302</v>
      </c>
      <c r="I92" s="65">
        <v>80</v>
      </c>
      <c r="J92" s="117">
        <v>7.2202166064981945</v>
      </c>
      <c r="K92" s="106">
        <v>52</v>
      </c>
      <c r="L92" s="66">
        <f>K92/D92*100</f>
        <v>15.853658536585366</v>
      </c>
      <c r="M92" s="23">
        <v>112</v>
      </c>
      <c r="N92" s="66">
        <f t="shared" ref="N92:N97" si="31">+M92/C92*100</f>
        <v>10.108303249097473</v>
      </c>
      <c r="O92" s="23">
        <v>58</v>
      </c>
      <c r="P92" s="66">
        <f>O92/D92*100</f>
        <v>17.682926829268293</v>
      </c>
    </row>
    <row r="93" spans="1:16" ht="19.5" customHeight="1">
      <c r="A93" s="22">
        <v>3</v>
      </c>
      <c r="B93" s="23" t="s">
        <v>153</v>
      </c>
      <c r="C93" s="62">
        <v>1242</v>
      </c>
      <c r="D93" s="63">
        <v>743</v>
      </c>
      <c r="E93" s="64">
        <f t="shared" si="29"/>
        <v>59.822866344605472</v>
      </c>
      <c r="F93" s="62">
        <v>5214</v>
      </c>
      <c r="G93" s="23">
        <v>3484</v>
      </c>
      <c r="H93" s="64">
        <f t="shared" si="30"/>
        <v>66.820099731492135</v>
      </c>
      <c r="I93" s="65">
        <v>99</v>
      </c>
      <c r="J93" s="117">
        <v>7.9710144927536222</v>
      </c>
      <c r="K93" s="106">
        <v>94</v>
      </c>
      <c r="L93" s="66">
        <f>K93/D93*100</f>
        <v>12.651413189771199</v>
      </c>
      <c r="M93" s="23">
        <v>336</v>
      </c>
      <c r="N93" s="66">
        <f t="shared" si="31"/>
        <v>27.053140096618357</v>
      </c>
      <c r="O93" s="23">
        <v>316</v>
      </c>
      <c r="P93" s="66">
        <f t="shared" ref="P93:P97" si="32">O93/D93*100</f>
        <v>42.530282637954244</v>
      </c>
    </row>
    <row r="94" spans="1:16" ht="19.5" customHeight="1">
      <c r="A94" s="22">
        <v>4</v>
      </c>
      <c r="B94" s="23" t="s">
        <v>154</v>
      </c>
      <c r="C94" s="67">
        <v>1300</v>
      </c>
      <c r="D94" s="63">
        <v>983</v>
      </c>
      <c r="E94" s="64">
        <f t="shared" si="29"/>
        <v>75.615384615384613</v>
      </c>
      <c r="F94" s="62">
        <v>6800</v>
      </c>
      <c r="G94" s="62">
        <v>6251</v>
      </c>
      <c r="H94" s="64">
        <f t="shared" si="30"/>
        <v>91.926470588235304</v>
      </c>
      <c r="I94" s="65">
        <v>545</v>
      </c>
      <c r="J94" s="117">
        <v>41.923076923076927</v>
      </c>
      <c r="K94" s="106">
        <v>541</v>
      </c>
      <c r="L94" s="66">
        <f t="shared" ref="L94:L97" si="33">K94/D94*100</f>
        <v>55.035605289928789</v>
      </c>
      <c r="M94" s="23">
        <v>129</v>
      </c>
      <c r="N94" s="66">
        <f t="shared" si="31"/>
        <v>9.9230769230769234</v>
      </c>
      <c r="O94" s="23">
        <v>126</v>
      </c>
      <c r="P94" s="66">
        <f t="shared" si="32"/>
        <v>12.817904374364192</v>
      </c>
    </row>
    <row r="95" spans="1:16" ht="19.5" customHeight="1">
      <c r="A95" s="22">
        <v>5</v>
      </c>
      <c r="B95" s="23" t="s">
        <v>155</v>
      </c>
      <c r="C95" s="67">
        <v>649</v>
      </c>
      <c r="D95" s="63">
        <v>623</v>
      </c>
      <c r="E95" s="64">
        <f t="shared" si="29"/>
        <v>95.993836671802768</v>
      </c>
      <c r="F95" s="68">
        <v>2516</v>
      </c>
      <c r="G95" s="68">
        <v>2429</v>
      </c>
      <c r="H95" s="64">
        <f t="shared" si="30"/>
        <v>96.542130365659773</v>
      </c>
      <c r="I95" s="65">
        <v>85</v>
      </c>
      <c r="J95" s="117">
        <v>13.097072419106318</v>
      </c>
      <c r="K95" s="106">
        <v>84</v>
      </c>
      <c r="L95" s="66">
        <f t="shared" si="33"/>
        <v>13.48314606741573</v>
      </c>
      <c r="M95" s="23">
        <v>360</v>
      </c>
      <c r="N95" s="66">
        <f t="shared" si="31"/>
        <v>55.469953775038519</v>
      </c>
      <c r="O95" s="23">
        <v>359</v>
      </c>
      <c r="P95" s="66">
        <f t="shared" si="32"/>
        <v>57.624398073836282</v>
      </c>
    </row>
    <row r="96" spans="1:16" ht="19.5" customHeight="1">
      <c r="A96" s="22">
        <v>6</v>
      </c>
      <c r="B96" s="23" t="s">
        <v>156</v>
      </c>
      <c r="C96" s="67">
        <v>779</v>
      </c>
      <c r="D96" s="69">
        <v>744</v>
      </c>
      <c r="E96" s="64">
        <f t="shared" si="29"/>
        <v>95.507060333761231</v>
      </c>
      <c r="F96" s="68">
        <v>2953</v>
      </c>
      <c r="G96" s="68">
        <v>2810</v>
      </c>
      <c r="H96" s="64">
        <f t="shared" si="30"/>
        <v>95.157466982729431</v>
      </c>
      <c r="I96" s="65">
        <v>410</v>
      </c>
      <c r="J96" s="117">
        <v>52.631578947368418</v>
      </c>
      <c r="K96" s="106">
        <v>410</v>
      </c>
      <c r="L96" s="66">
        <f t="shared" si="33"/>
        <v>55.107526881720425</v>
      </c>
      <c r="M96" s="23">
        <v>81</v>
      </c>
      <c r="N96" s="66">
        <f t="shared" si="31"/>
        <v>10.397946084724005</v>
      </c>
      <c r="O96" s="23">
        <v>81</v>
      </c>
      <c r="P96" s="66">
        <f t="shared" si="32"/>
        <v>10.887096774193548</v>
      </c>
    </row>
    <row r="97" spans="1:16" ht="19.5" customHeight="1">
      <c r="A97" s="22">
        <v>7</v>
      </c>
      <c r="B97" s="23" t="s">
        <v>157</v>
      </c>
      <c r="C97" s="62">
        <v>603</v>
      </c>
      <c r="D97" s="70">
        <v>545</v>
      </c>
      <c r="E97" s="64">
        <f t="shared" si="29"/>
        <v>90.38142620232172</v>
      </c>
      <c r="F97" s="62">
        <v>2094</v>
      </c>
      <c r="G97" s="62">
        <v>1915</v>
      </c>
      <c r="H97" s="64">
        <f t="shared" si="30"/>
        <v>91.451766953199623</v>
      </c>
      <c r="I97" s="65">
        <v>325</v>
      </c>
      <c r="J97" s="117">
        <v>53.8971807628524</v>
      </c>
      <c r="K97" s="106">
        <v>325</v>
      </c>
      <c r="L97" s="66">
        <f t="shared" si="33"/>
        <v>59.633027522935777</v>
      </c>
      <c r="M97" s="71">
        <v>89</v>
      </c>
      <c r="N97" s="66">
        <f t="shared" si="31"/>
        <v>14.759535655058043</v>
      </c>
      <c r="O97" s="23">
        <v>95</v>
      </c>
      <c r="P97" s="66">
        <f t="shared" si="32"/>
        <v>17.431192660550458</v>
      </c>
    </row>
    <row r="98" spans="1:16" ht="19.5" customHeight="1">
      <c r="A98" s="17" t="s">
        <v>158</v>
      </c>
      <c r="B98" s="30" t="s">
        <v>159</v>
      </c>
      <c r="C98" s="39">
        <f>SUM(C99:C101)</f>
        <v>2794</v>
      </c>
      <c r="D98" s="39">
        <f>SUM(D99:D101)</f>
        <v>1692</v>
      </c>
      <c r="E98" s="15">
        <f t="shared" si="29"/>
        <v>60.558339298496776</v>
      </c>
      <c r="F98" s="39">
        <f>SUM(F99:F101)</f>
        <v>11644</v>
      </c>
      <c r="G98" s="39">
        <f>SUM(G99:G101)</f>
        <v>6290</v>
      </c>
      <c r="H98" s="15">
        <f>G98/F98*100</f>
        <v>54.01923737547235</v>
      </c>
      <c r="I98" s="39">
        <f>SUM(I99:I101)</f>
        <v>1577</v>
      </c>
      <c r="J98" s="111">
        <f>SUM(I98/C98*100)</f>
        <v>56.442376521116678</v>
      </c>
      <c r="K98" s="102">
        <v>1207</v>
      </c>
      <c r="L98" s="16">
        <f>K98/D98*100</f>
        <v>71.335697399527191</v>
      </c>
      <c r="M98" s="39">
        <f>SUM(M99:M101)</f>
        <v>231</v>
      </c>
      <c r="N98" s="16">
        <f>M98/C98*100</f>
        <v>8.2677165354330722</v>
      </c>
      <c r="O98" s="39">
        <v>220</v>
      </c>
      <c r="P98" s="16">
        <f>O98/D98*100</f>
        <v>13.002364066193852</v>
      </c>
    </row>
    <row r="99" spans="1:16" ht="19.5" customHeight="1">
      <c r="A99" s="22">
        <v>1</v>
      </c>
      <c r="B99" s="23" t="s">
        <v>57</v>
      </c>
      <c r="C99" s="42">
        <v>1048</v>
      </c>
      <c r="D99" s="22">
        <v>507</v>
      </c>
      <c r="E99" s="25">
        <f t="shared" si="29"/>
        <v>48.377862595419849</v>
      </c>
      <c r="F99" s="42">
        <v>4739</v>
      </c>
      <c r="G99" s="42">
        <v>2286</v>
      </c>
      <c r="H99" s="25">
        <f>G99/F99*100</f>
        <v>48.238024899767886</v>
      </c>
      <c r="I99" s="22">
        <v>601</v>
      </c>
      <c r="J99" s="92">
        <v>57.35</v>
      </c>
      <c r="K99" s="98">
        <v>440</v>
      </c>
      <c r="L99" s="22">
        <v>86.79</v>
      </c>
      <c r="M99" s="22">
        <v>37</v>
      </c>
      <c r="N99" s="22" t="s">
        <v>160</v>
      </c>
      <c r="O99" s="22">
        <v>12</v>
      </c>
      <c r="P99" s="22">
        <v>2.37</v>
      </c>
    </row>
    <row r="100" spans="1:16" ht="19.5" customHeight="1">
      <c r="A100" s="22">
        <v>2</v>
      </c>
      <c r="B100" s="23" t="s">
        <v>58</v>
      </c>
      <c r="C100" s="22">
        <v>833</v>
      </c>
      <c r="D100" s="22">
        <v>512</v>
      </c>
      <c r="E100" s="25">
        <f t="shared" si="29"/>
        <v>61.464585834333732</v>
      </c>
      <c r="F100" s="42">
        <v>3564</v>
      </c>
      <c r="G100" s="42">
        <v>1417</v>
      </c>
      <c r="H100" s="25">
        <f>G100/F100*100</f>
        <v>39.758698092031423</v>
      </c>
      <c r="I100" s="22">
        <v>472</v>
      </c>
      <c r="J100" s="92">
        <v>56.66</v>
      </c>
      <c r="K100" s="98">
        <v>330</v>
      </c>
      <c r="L100" s="22">
        <v>64.45</v>
      </c>
      <c r="M100" s="22">
        <v>19</v>
      </c>
      <c r="N100" s="22">
        <v>2.2799999999999998</v>
      </c>
      <c r="O100" s="22">
        <v>16</v>
      </c>
      <c r="P100" s="22">
        <v>3.13</v>
      </c>
    </row>
    <row r="101" spans="1:16" ht="19.5" customHeight="1">
      <c r="A101" s="22">
        <v>3</v>
      </c>
      <c r="B101" s="23" t="s">
        <v>59</v>
      </c>
      <c r="C101" s="22">
        <v>913</v>
      </c>
      <c r="D101" s="22">
        <v>673</v>
      </c>
      <c r="E101" s="25">
        <f t="shared" si="29"/>
        <v>73.713033953997808</v>
      </c>
      <c r="F101" s="42">
        <v>3341</v>
      </c>
      <c r="G101" s="42">
        <v>2587</v>
      </c>
      <c r="H101" s="25">
        <f>G101/F101*100</f>
        <v>77.431906614786001</v>
      </c>
      <c r="I101" s="22">
        <v>504</v>
      </c>
      <c r="J101" s="92">
        <v>55.2</v>
      </c>
      <c r="K101" s="98">
        <v>442</v>
      </c>
      <c r="L101" s="22">
        <v>65.680000000000007</v>
      </c>
      <c r="M101" s="22">
        <v>175</v>
      </c>
      <c r="N101" s="22">
        <v>19.170000000000002</v>
      </c>
      <c r="O101" s="22">
        <v>130</v>
      </c>
      <c r="P101" s="22">
        <v>19.32</v>
      </c>
    </row>
    <row r="102" spans="1:16" ht="19.5" customHeight="1">
      <c r="A102" s="17" t="s">
        <v>161</v>
      </c>
      <c r="B102" s="30" t="s">
        <v>7</v>
      </c>
      <c r="C102" s="39">
        <f>SUM(C103:C123)</f>
        <v>42840</v>
      </c>
      <c r="D102" s="39">
        <v>10694</v>
      </c>
      <c r="E102" s="15">
        <f t="shared" si="29"/>
        <v>24.96265172735761</v>
      </c>
      <c r="F102" s="39">
        <f>SUM(F103:F123)</f>
        <v>170945</v>
      </c>
      <c r="G102" s="39">
        <f>SUM(G103:G123)</f>
        <v>51579</v>
      </c>
      <c r="H102" s="15">
        <f>G102/F102*100</f>
        <v>30.172862616631079</v>
      </c>
      <c r="I102" s="39">
        <f>SUM(I103:I123)</f>
        <v>1360</v>
      </c>
      <c r="J102" s="111">
        <f>SUM(I102/C102*100)</f>
        <v>3.1746031746031744</v>
      </c>
      <c r="K102" s="102">
        <v>1036</v>
      </c>
      <c r="L102" s="16">
        <f>K102/D102*100</f>
        <v>9.6876753319618487</v>
      </c>
      <c r="M102" s="39">
        <f>SUM(M103:M123)</f>
        <v>1262</v>
      </c>
      <c r="N102" s="16">
        <f>M102/C102*100</f>
        <v>2.9458450046685338</v>
      </c>
      <c r="O102" s="39">
        <f>SUM(O103:O123)</f>
        <v>958</v>
      </c>
      <c r="P102" s="16">
        <f t="shared" ref="P102" si="34">O102/D102*100</f>
        <v>8.9582943706751443</v>
      </c>
    </row>
    <row r="103" spans="1:16" ht="19.5" customHeight="1">
      <c r="A103" s="22">
        <v>1</v>
      </c>
      <c r="B103" s="72" t="s">
        <v>162</v>
      </c>
      <c r="C103" s="73">
        <v>2246</v>
      </c>
      <c r="D103" s="50">
        <v>20</v>
      </c>
      <c r="E103" s="52">
        <f>D103/C103%</f>
        <v>0.89047195013357072</v>
      </c>
      <c r="F103" s="73">
        <v>8447</v>
      </c>
      <c r="G103" s="73">
        <v>82</v>
      </c>
      <c r="H103" s="59">
        <f>G103/F103%</f>
        <v>0.97075884929560796</v>
      </c>
      <c r="I103" s="51">
        <v>10</v>
      </c>
      <c r="J103" s="116">
        <v>0.44523597506678497</v>
      </c>
      <c r="K103" s="104">
        <v>0</v>
      </c>
      <c r="L103" s="59">
        <v>0</v>
      </c>
      <c r="M103" s="51">
        <v>9</v>
      </c>
      <c r="N103" s="59">
        <v>0.40071237756010686</v>
      </c>
      <c r="O103" s="51">
        <v>0</v>
      </c>
      <c r="P103" s="59">
        <v>0</v>
      </c>
    </row>
    <row r="104" spans="1:16" ht="19.5" customHeight="1">
      <c r="A104" s="22">
        <v>2</v>
      </c>
      <c r="B104" s="72" t="s">
        <v>163</v>
      </c>
      <c r="C104" s="73">
        <v>5037</v>
      </c>
      <c r="D104" s="50">
        <v>420</v>
      </c>
      <c r="E104" s="52">
        <f t="shared" ref="E104:E123" si="35">D104/C104%</f>
        <v>8.3382966051220961</v>
      </c>
      <c r="F104" s="73">
        <v>18885</v>
      </c>
      <c r="G104" s="73">
        <v>2284</v>
      </c>
      <c r="H104" s="59">
        <f t="shared" ref="H104:H123" si="36">G104/F104%</f>
        <v>12.094254699496956</v>
      </c>
      <c r="I104" s="51">
        <v>25</v>
      </c>
      <c r="J104" s="116">
        <v>0.49632717887631528</v>
      </c>
      <c r="K104" s="104">
        <v>9</v>
      </c>
      <c r="L104" s="59">
        <v>2.1428571428571428</v>
      </c>
      <c r="M104" s="51">
        <v>32</v>
      </c>
      <c r="N104" s="59">
        <v>0.63529878896168357</v>
      </c>
      <c r="O104" s="51">
        <v>9</v>
      </c>
      <c r="P104" s="59">
        <v>2.1428571428571428</v>
      </c>
    </row>
    <row r="105" spans="1:16" ht="19.5" customHeight="1">
      <c r="A105" s="22">
        <v>3</v>
      </c>
      <c r="B105" s="72" t="s">
        <v>164</v>
      </c>
      <c r="C105" s="73">
        <v>3622</v>
      </c>
      <c r="D105" s="50">
        <v>509</v>
      </c>
      <c r="E105" s="52">
        <f t="shared" si="35"/>
        <v>14.053009387078962</v>
      </c>
      <c r="F105" s="74">
        <v>14414</v>
      </c>
      <c r="G105" s="74">
        <v>2011</v>
      </c>
      <c r="H105" s="59">
        <f t="shared" si="36"/>
        <v>13.951713611766339</v>
      </c>
      <c r="I105" s="51">
        <v>63</v>
      </c>
      <c r="J105" s="116">
        <v>1.7393705135284374</v>
      </c>
      <c r="K105" s="104">
        <v>52</v>
      </c>
      <c r="L105" s="59">
        <v>10.216110019646365</v>
      </c>
      <c r="M105" s="51">
        <v>96</v>
      </c>
      <c r="N105" s="59">
        <v>2.650469353948095</v>
      </c>
      <c r="O105" s="51">
        <v>79</v>
      </c>
      <c r="P105" s="59">
        <v>15.520628683693516</v>
      </c>
    </row>
    <row r="106" spans="1:16" ht="19.5" customHeight="1">
      <c r="A106" s="22">
        <v>4</v>
      </c>
      <c r="B106" s="72" t="s">
        <v>165</v>
      </c>
      <c r="C106" s="73">
        <v>2321</v>
      </c>
      <c r="D106" s="50">
        <v>583</v>
      </c>
      <c r="E106" s="52">
        <f t="shared" si="35"/>
        <v>25.118483412322274</v>
      </c>
      <c r="F106" s="75">
        <v>11536</v>
      </c>
      <c r="G106" s="75">
        <v>2620</v>
      </c>
      <c r="H106" s="59">
        <f t="shared" si="36"/>
        <v>22.711511789181692</v>
      </c>
      <c r="I106" s="51">
        <v>67</v>
      </c>
      <c r="J106" s="116">
        <v>2.886686772942697</v>
      </c>
      <c r="K106" s="104">
        <v>49</v>
      </c>
      <c r="L106" s="59">
        <v>8.4048027444253854</v>
      </c>
      <c r="M106" s="51">
        <v>134</v>
      </c>
      <c r="N106" s="59">
        <v>5.7733735458853941</v>
      </c>
      <c r="O106" s="51">
        <v>117</v>
      </c>
      <c r="P106" s="59">
        <v>20.068610634648369</v>
      </c>
    </row>
    <row r="107" spans="1:16" ht="19.5" customHeight="1">
      <c r="A107" s="22">
        <v>5</v>
      </c>
      <c r="B107" s="72" t="s">
        <v>166</v>
      </c>
      <c r="C107" s="73">
        <v>4316</v>
      </c>
      <c r="D107" s="50">
        <v>108</v>
      </c>
      <c r="E107" s="52">
        <f t="shared" si="35"/>
        <v>2.5023169601482858</v>
      </c>
      <c r="F107" s="76">
        <v>15455</v>
      </c>
      <c r="G107" s="76">
        <v>356</v>
      </c>
      <c r="H107" s="59">
        <f t="shared" si="36"/>
        <v>2.3034616628922677</v>
      </c>
      <c r="I107" s="51">
        <v>34</v>
      </c>
      <c r="J107" s="116">
        <v>0.78776645041705284</v>
      </c>
      <c r="K107" s="104">
        <v>1</v>
      </c>
      <c r="L107" s="59">
        <v>0.92592592592592582</v>
      </c>
      <c r="M107" s="51">
        <v>33</v>
      </c>
      <c r="N107" s="59">
        <v>0.76459684893419844</v>
      </c>
      <c r="O107" s="51">
        <v>2</v>
      </c>
      <c r="P107" s="59">
        <v>1.8518518518518516</v>
      </c>
    </row>
    <row r="108" spans="1:16" ht="19.5" customHeight="1">
      <c r="A108" s="22">
        <v>6</v>
      </c>
      <c r="B108" s="72" t="s">
        <v>167</v>
      </c>
      <c r="C108" s="73">
        <v>3051</v>
      </c>
      <c r="D108" s="50">
        <v>319</v>
      </c>
      <c r="E108" s="52">
        <f t="shared" si="35"/>
        <v>10.455588331694527</v>
      </c>
      <c r="F108" s="73">
        <v>11150</v>
      </c>
      <c r="G108" s="77">
        <v>1500</v>
      </c>
      <c r="H108" s="59">
        <f t="shared" si="36"/>
        <v>13.452914798206278</v>
      </c>
      <c r="I108" s="51">
        <v>49</v>
      </c>
      <c r="J108" s="116">
        <v>1.6060308095706326</v>
      </c>
      <c r="K108" s="104">
        <v>32</v>
      </c>
      <c r="L108" s="59">
        <v>10.031347962382446</v>
      </c>
      <c r="M108" s="51">
        <v>70</v>
      </c>
      <c r="N108" s="59">
        <v>2.2943297279580466</v>
      </c>
      <c r="O108" s="51">
        <v>33</v>
      </c>
      <c r="P108" s="59">
        <v>10.344827586206897</v>
      </c>
    </row>
    <row r="109" spans="1:16" ht="19.5" customHeight="1">
      <c r="A109" s="22">
        <v>7</v>
      </c>
      <c r="B109" s="72" t="s">
        <v>168</v>
      </c>
      <c r="C109" s="73">
        <v>1293</v>
      </c>
      <c r="D109" s="50">
        <v>191</v>
      </c>
      <c r="E109" s="52">
        <f t="shared" si="35"/>
        <v>14.77184841453983</v>
      </c>
      <c r="F109" s="73">
        <v>4884</v>
      </c>
      <c r="G109" s="78">
        <v>739</v>
      </c>
      <c r="H109" s="59">
        <f t="shared" si="36"/>
        <v>15.13104013104013</v>
      </c>
      <c r="I109" s="51">
        <v>29</v>
      </c>
      <c r="J109" s="116">
        <v>2.2428460943542152</v>
      </c>
      <c r="K109" s="104">
        <v>25</v>
      </c>
      <c r="L109" s="59">
        <v>13.089005235602095</v>
      </c>
      <c r="M109" s="51">
        <v>49</v>
      </c>
      <c r="N109" s="59">
        <v>3.7896365042536737</v>
      </c>
      <c r="O109" s="51">
        <v>43</v>
      </c>
      <c r="P109" s="59">
        <v>22.513089005235603</v>
      </c>
    </row>
    <row r="110" spans="1:16" ht="19.5" customHeight="1">
      <c r="A110" s="22">
        <v>8</v>
      </c>
      <c r="B110" s="72" t="s">
        <v>169</v>
      </c>
      <c r="C110" s="73">
        <v>1829</v>
      </c>
      <c r="D110" s="50">
        <v>16</v>
      </c>
      <c r="E110" s="52">
        <f t="shared" si="35"/>
        <v>0.87479496992892292</v>
      </c>
      <c r="F110" s="73">
        <v>6769</v>
      </c>
      <c r="G110" s="79">
        <v>69</v>
      </c>
      <c r="H110" s="59">
        <f t="shared" si="36"/>
        <v>1.0193529324863349</v>
      </c>
      <c r="I110" s="51">
        <v>13</v>
      </c>
      <c r="J110" s="116">
        <v>0.71077091306724993</v>
      </c>
      <c r="K110" s="104">
        <v>0</v>
      </c>
      <c r="L110" s="59">
        <v>0</v>
      </c>
      <c r="M110" s="51">
        <v>28</v>
      </c>
      <c r="N110" s="59">
        <v>1.5308911973756152</v>
      </c>
      <c r="O110" s="51">
        <v>0</v>
      </c>
      <c r="P110" s="59">
        <v>0</v>
      </c>
    </row>
    <row r="111" spans="1:16" ht="19.5" customHeight="1">
      <c r="A111" s="22">
        <v>9</v>
      </c>
      <c r="B111" s="72" t="s">
        <v>170</v>
      </c>
      <c r="C111" s="73">
        <v>1957</v>
      </c>
      <c r="D111" s="50">
        <v>370</v>
      </c>
      <c r="E111" s="52">
        <f t="shared" si="35"/>
        <v>18.906489524782831</v>
      </c>
      <c r="F111" s="73">
        <v>7282</v>
      </c>
      <c r="G111" s="80">
        <v>1686</v>
      </c>
      <c r="H111" s="59">
        <f t="shared" si="36"/>
        <v>23.152979950563033</v>
      </c>
      <c r="I111" s="51">
        <v>35</v>
      </c>
      <c r="J111" s="116">
        <v>1.7884517118037813</v>
      </c>
      <c r="K111" s="104">
        <v>28</v>
      </c>
      <c r="L111" s="59">
        <v>7.5675675675675675</v>
      </c>
      <c r="M111" s="51">
        <v>77</v>
      </c>
      <c r="N111" s="59">
        <v>3.934593765968319</v>
      </c>
      <c r="O111" s="51">
        <v>67</v>
      </c>
      <c r="P111" s="59">
        <v>18.108108108108109</v>
      </c>
    </row>
    <row r="112" spans="1:16" ht="19.5" customHeight="1">
      <c r="A112" s="22">
        <v>10</v>
      </c>
      <c r="B112" s="72" t="s">
        <v>171</v>
      </c>
      <c r="C112" s="73">
        <v>1366</v>
      </c>
      <c r="D112" s="50">
        <v>10</v>
      </c>
      <c r="E112" s="52">
        <f t="shared" si="35"/>
        <v>0.7320644216691069</v>
      </c>
      <c r="F112" s="73">
        <v>5094</v>
      </c>
      <c r="G112" s="74">
        <v>30</v>
      </c>
      <c r="H112" s="59">
        <f t="shared" si="36"/>
        <v>0.58892815076560667</v>
      </c>
      <c r="I112" s="51">
        <v>18</v>
      </c>
      <c r="J112" s="116">
        <v>1.3177159590043923</v>
      </c>
      <c r="K112" s="104">
        <v>0</v>
      </c>
      <c r="L112" s="59">
        <v>0</v>
      </c>
      <c r="M112" s="51">
        <v>13</v>
      </c>
      <c r="N112" s="59">
        <v>0.95168374816983892</v>
      </c>
      <c r="O112" s="51">
        <v>0</v>
      </c>
      <c r="P112" s="59">
        <v>0</v>
      </c>
    </row>
    <row r="113" spans="1:16" ht="19.5" customHeight="1">
      <c r="A113" s="22">
        <v>11</v>
      </c>
      <c r="B113" s="72" t="s">
        <v>172</v>
      </c>
      <c r="C113" s="73">
        <v>1042</v>
      </c>
      <c r="D113" s="50">
        <v>317</v>
      </c>
      <c r="E113" s="52">
        <f t="shared" si="35"/>
        <v>30.422264875239925</v>
      </c>
      <c r="F113" s="73">
        <v>3923</v>
      </c>
      <c r="G113" s="74">
        <v>1230</v>
      </c>
      <c r="H113" s="59">
        <f t="shared" si="36"/>
        <v>31.353555952077492</v>
      </c>
      <c r="I113" s="51">
        <v>41</v>
      </c>
      <c r="J113" s="116">
        <v>3.9347408829174664</v>
      </c>
      <c r="K113" s="104">
        <v>20</v>
      </c>
      <c r="L113" s="59">
        <v>6.309148264984227</v>
      </c>
      <c r="M113" s="51">
        <v>64</v>
      </c>
      <c r="N113" s="59">
        <v>6.1420345489443378</v>
      </c>
      <c r="O113" s="51">
        <v>42</v>
      </c>
      <c r="P113" s="59">
        <v>13.249211356466878</v>
      </c>
    </row>
    <row r="114" spans="1:16" ht="19.5" customHeight="1">
      <c r="A114" s="22">
        <v>12</v>
      </c>
      <c r="B114" s="72" t="s">
        <v>173</v>
      </c>
      <c r="C114" s="73">
        <v>2590</v>
      </c>
      <c r="D114" s="50">
        <v>1592</v>
      </c>
      <c r="E114" s="52">
        <f t="shared" si="35"/>
        <v>61.467181467181469</v>
      </c>
      <c r="F114" s="73">
        <v>10457</v>
      </c>
      <c r="G114" s="81">
        <v>7102</v>
      </c>
      <c r="H114" s="59">
        <f t="shared" si="36"/>
        <v>67.91622836377546</v>
      </c>
      <c r="I114" s="51">
        <v>46</v>
      </c>
      <c r="J114" s="116">
        <v>1.7760617760617761</v>
      </c>
      <c r="K114" s="104">
        <v>39</v>
      </c>
      <c r="L114" s="59">
        <v>2.449748743718593</v>
      </c>
      <c r="M114" s="51">
        <v>29</v>
      </c>
      <c r="N114" s="59">
        <v>1.1196911196911197</v>
      </c>
      <c r="O114" s="51">
        <v>21</v>
      </c>
      <c r="P114" s="59">
        <v>1.3190954773869348</v>
      </c>
    </row>
    <row r="115" spans="1:16" ht="19.5" customHeight="1">
      <c r="A115" s="22">
        <v>13</v>
      </c>
      <c r="B115" s="72" t="s">
        <v>174</v>
      </c>
      <c r="C115" s="73">
        <v>896</v>
      </c>
      <c r="D115" s="50">
        <v>638</v>
      </c>
      <c r="E115" s="52">
        <f t="shared" si="35"/>
        <v>71.205357142857139</v>
      </c>
      <c r="F115" s="82">
        <v>4128</v>
      </c>
      <c r="G115" s="82">
        <v>3068</v>
      </c>
      <c r="H115" s="59">
        <f t="shared" si="36"/>
        <v>74.321705426356587</v>
      </c>
      <c r="I115" s="51">
        <v>30</v>
      </c>
      <c r="J115" s="116">
        <v>3.3482142857142856</v>
      </c>
      <c r="K115" s="104">
        <v>18</v>
      </c>
      <c r="L115" s="59">
        <v>2.8213166144200628</v>
      </c>
      <c r="M115" s="51">
        <v>40</v>
      </c>
      <c r="N115" s="59">
        <v>4.4642857142857135</v>
      </c>
      <c r="O115" s="51">
        <v>31</v>
      </c>
      <c r="P115" s="59">
        <v>4.8589341692789967</v>
      </c>
    </row>
    <row r="116" spans="1:16" ht="19.5" customHeight="1">
      <c r="A116" s="22">
        <v>14</v>
      </c>
      <c r="B116" s="72" t="s">
        <v>175</v>
      </c>
      <c r="C116" s="73">
        <v>1694</v>
      </c>
      <c r="D116" s="50">
        <v>491</v>
      </c>
      <c r="E116" s="52">
        <f t="shared" si="35"/>
        <v>28.984651711924435</v>
      </c>
      <c r="F116" s="83">
        <v>6677</v>
      </c>
      <c r="G116" s="83">
        <v>2549</v>
      </c>
      <c r="H116" s="59">
        <f t="shared" si="36"/>
        <v>38.175827467425492</v>
      </c>
      <c r="I116" s="51">
        <v>86</v>
      </c>
      <c r="J116" s="116">
        <v>5.0767414403778037</v>
      </c>
      <c r="K116" s="104">
        <v>66</v>
      </c>
      <c r="L116" s="59">
        <v>13.441955193482688</v>
      </c>
      <c r="M116" s="51">
        <v>57</v>
      </c>
      <c r="N116" s="59">
        <v>3.3648170011806373</v>
      </c>
      <c r="O116" s="51">
        <v>29</v>
      </c>
      <c r="P116" s="59">
        <v>5.9063136456211813</v>
      </c>
    </row>
    <row r="117" spans="1:16" ht="19.5" customHeight="1">
      <c r="A117" s="22">
        <v>15</v>
      </c>
      <c r="B117" s="72" t="s">
        <v>176</v>
      </c>
      <c r="C117" s="73">
        <v>762</v>
      </c>
      <c r="D117" s="50">
        <v>416</v>
      </c>
      <c r="E117" s="52">
        <f t="shared" si="35"/>
        <v>54.593175853018373</v>
      </c>
      <c r="F117" s="84">
        <v>3248</v>
      </c>
      <c r="G117" s="84">
        <v>1986</v>
      </c>
      <c r="H117" s="59">
        <f t="shared" si="36"/>
        <v>61.145320197044342</v>
      </c>
      <c r="I117" s="51">
        <v>59</v>
      </c>
      <c r="J117" s="116">
        <v>7.742782152230971</v>
      </c>
      <c r="K117" s="104">
        <v>52</v>
      </c>
      <c r="L117" s="59">
        <v>12.5</v>
      </c>
      <c r="M117" s="51">
        <v>0</v>
      </c>
      <c r="N117" s="59">
        <v>0</v>
      </c>
      <c r="O117" s="51">
        <v>0</v>
      </c>
      <c r="P117" s="59">
        <v>0</v>
      </c>
    </row>
    <row r="118" spans="1:16" ht="19.5" customHeight="1">
      <c r="A118" s="22">
        <v>16</v>
      </c>
      <c r="B118" s="72" t="s">
        <v>177</v>
      </c>
      <c r="C118" s="73">
        <v>1729</v>
      </c>
      <c r="D118" s="50">
        <v>1072</v>
      </c>
      <c r="E118" s="52">
        <f t="shared" si="35"/>
        <v>62.001156737998848</v>
      </c>
      <c r="F118" s="73">
        <v>7760</v>
      </c>
      <c r="G118" s="73">
        <v>6630</v>
      </c>
      <c r="H118" s="59">
        <f t="shared" si="36"/>
        <v>85.438144329896915</v>
      </c>
      <c r="I118" s="51">
        <v>231</v>
      </c>
      <c r="J118" s="116">
        <v>13.360323886639677</v>
      </c>
      <c r="K118" s="104">
        <v>219</v>
      </c>
      <c r="L118" s="59">
        <v>20.42910447761194</v>
      </c>
      <c r="M118" s="51">
        <v>199</v>
      </c>
      <c r="N118" s="59">
        <v>11.509543088490457</v>
      </c>
      <c r="O118" s="51">
        <v>182</v>
      </c>
      <c r="P118" s="59">
        <v>16.977611940298505</v>
      </c>
    </row>
    <row r="119" spans="1:16" ht="19.5" customHeight="1">
      <c r="A119" s="22">
        <v>17</v>
      </c>
      <c r="B119" s="72" t="s">
        <v>178</v>
      </c>
      <c r="C119" s="73">
        <v>1544</v>
      </c>
      <c r="D119" s="50">
        <v>262</v>
      </c>
      <c r="E119" s="52">
        <f t="shared" si="35"/>
        <v>16.968911917098445</v>
      </c>
      <c r="F119" s="85">
        <v>5849</v>
      </c>
      <c r="G119" s="86">
        <v>1205</v>
      </c>
      <c r="H119" s="59">
        <f t="shared" si="36"/>
        <v>20.601812275602665</v>
      </c>
      <c r="I119" s="51">
        <v>84</v>
      </c>
      <c r="J119" s="116">
        <v>5.4404145077720205</v>
      </c>
      <c r="K119" s="104">
        <v>30</v>
      </c>
      <c r="L119" s="59">
        <v>11.450381679389313</v>
      </c>
      <c r="M119" s="51">
        <v>35</v>
      </c>
      <c r="N119" s="59">
        <v>2.266839378238342</v>
      </c>
      <c r="O119" s="51">
        <v>18</v>
      </c>
      <c r="P119" s="59">
        <v>6.8702290076335872</v>
      </c>
    </row>
    <row r="120" spans="1:16" ht="19.5" customHeight="1">
      <c r="A120" s="22">
        <v>18</v>
      </c>
      <c r="B120" s="72" t="s">
        <v>179</v>
      </c>
      <c r="C120" s="73">
        <v>2430</v>
      </c>
      <c r="D120" s="50">
        <v>955</v>
      </c>
      <c r="E120" s="52">
        <f t="shared" si="35"/>
        <v>39.300411522633745</v>
      </c>
      <c r="F120" s="87">
        <v>10259</v>
      </c>
      <c r="G120" s="87">
        <v>5028</v>
      </c>
      <c r="H120" s="59">
        <f t="shared" si="36"/>
        <v>49.010624817233648</v>
      </c>
      <c r="I120" s="51">
        <v>76</v>
      </c>
      <c r="J120" s="116">
        <v>3.1275720164609053</v>
      </c>
      <c r="K120" s="104">
        <v>63</v>
      </c>
      <c r="L120" s="59">
        <v>6.5968586387434547</v>
      </c>
      <c r="M120" s="51">
        <v>66</v>
      </c>
      <c r="N120" s="59">
        <v>2.7160493827160495</v>
      </c>
      <c r="O120" s="51">
        <v>62</v>
      </c>
      <c r="P120" s="59">
        <v>6.492146596858638</v>
      </c>
    </row>
    <row r="121" spans="1:16" ht="19.5" customHeight="1">
      <c r="A121" s="22">
        <v>19</v>
      </c>
      <c r="B121" s="72" t="s">
        <v>180</v>
      </c>
      <c r="C121" s="73">
        <v>1161</v>
      </c>
      <c r="D121" s="50">
        <v>1101</v>
      </c>
      <c r="E121" s="52">
        <f t="shared" si="35"/>
        <v>94.83204134366926</v>
      </c>
      <c r="F121" s="73">
        <v>5814</v>
      </c>
      <c r="G121" s="73">
        <v>5543</v>
      </c>
      <c r="H121" s="59">
        <f t="shared" si="36"/>
        <v>95.338837289301679</v>
      </c>
      <c r="I121" s="51">
        <v>91</v>
      </c>
      <c r="J121" s="116">
        <v>7.8380706287683033</v>
      </c>
      <c r="K121" s="104">
        <v>89</v>
      </c>
      <c r="L121" s="59">
        <v>7.4664429530201346</v>
      </c>
      <c r="M121" s="51">
        <v>76</v>
      </c>
      <c r="N121" s="59">
        <v>6.5460809646856157</v>
      </c>
      <c r="O121" s="51">
        <v>76</v>
      </c>
      <c r="P121" s="59">
        <v>6.375838926174497</v>
      </c>
    </row>
    <row r="122" spans="1:16" ht="19.5" customHeight="1">
      <c r="A122" s="22">
        <v>20</v>
      </c>
      <c r="B122" s="72" t="s">
        <v>181</v>
      </c>
      <c r="C122" s="73">
        <v>1127</v>
      </c>
      <c r="D122" s="50">
        <v>439</v>
      </c>
      <c r="E122" s="52">
        <f t="shared" si="35"/>
        <v>38.952972493345165</v>
      </c>
      <c r="F122" s="88">
        <v>4948</v>
      </c>
      <c r="G122" s="88">
        <v>2227</v>
      </c>
      <c r="H122" s="59">
        <f t="shared" si="36"/>
        <v>45.008084074373485</v>
      </c>
      <c r="I122" s="51">
        <v>163</v>
      </c>
      <c r="J122" s="116">
        <v>14.463176574977817</v>
      </c>
      <c r="K122" s="104">
        <v>136</v>
      </c>
      <c r="L122" s="59">
        <v>30.979498861047837</v>
      </c>
      <c r="M122" s="51">
        <v>36</v>
      </c>
      <c r="N122" s="59">
        <v>3.1943212067435671</v>
      </c>
      <c r="O122" s="51">
        <v>28</v>
      </c>
      <c r="P122" s="59">
        <v>6.3781321184510258</v>
      </c>
    </row>
    <row r="123" spans="1:16" ht="19.5" customHeight="1">
      <c r="A123" s="22">
        <v>21</v>
      </c>
      <c r="B123" s="72" t="s">
        <v>182</v>
      </c>
      <c r="C123" s="73">
        <v>827</v>
      </c>
      <c r="D123" s="50">
        <v>774</v>
      </c>
      <c r="E123" s="52">
        <f t="shared" si="35"/>
        <v>93.5912938331318</v>
      </c>
      <c r="F123" s="89">
        <v>3966</v>
      </c>
      <c r="G123" s="89">
        <v>3634</v>
      </c>
      <c r="H123" s="59">
        <f t="shared" si="36"/>
        <v>91.628845184064559</v>
      </c>
      <c r="I123" s="51">
        <v>110</v>
      </c>
      <c r="J123" s="116">
        <v>13.301088270858525</v>
      </c>
      <c r="K123" s="104">
        <v>109</v>
      </c>
      <c r="L123" s="59">
        <v>14.082687338501291</v>
      </c>
      <c r="M123" s="51">
        <v>119</v>
      </c>
      <c r="N123" s="59">
        <v>14.389359129383314</v>
      </c>
      <c r="O123" s="51">
        <v>119</v>
      </c>
      <c r="P123" s="59">
        <v>15.374677002583979</v>
      </c>
    </row>
    <row r="125" spans="1:16" ht="30.75" customHeight="1">
      <c r="A125" s="230" t="s">
        <v>183</v>
      </c>
      <c r="B125" s="231"/>
      <c r="C125" s="231"/>
      <c r="D125" s="231"/>
      <c r="E125" s="231"/>
      <c r="F125" s="231"/>
      <c r="G125" s="231"/>
      <c r="H125" s="231"/>
      <c r="I125" s="231"/>
      <c r="J125" s="231"/>
      <c r="K125" s="231"/>
      <c r="L125" s="231"/>
      <c r="M125" s="231"/>
      <c r="N125" s="231"/>
      <c r="O125" s="231"/>
      <c r="P125" s="231"/>
    </row>
  </sheetData>
  <sheetProtection password="CD08" sheet="1" objects="1" scenarios="1"/>
  <protectedRanges>
    <protectedRange sqref="B14:B123" name="Range1"/>
    <protectedRange sqref="C13:C20 C22:C45 D34 F34:G34 I34 K34 M34 O34 C47:C55 C46:D46 F46:G46 I46 K46 M46 O46 C57:C67 C56:D56 F56:G56 I56 K56 M56 O56 C117:C123 C68:D116 F80:G116 I68:I116 K68:K116 M68:M116 O68:O116" name="Range1_1"/>
    <protectedRange sqref="F68:G79" name="Range1_1_1"/>
  </protectedRanges>
  <mergeCells count="22">
    <mergeCell ref="A125:P125"/>
    <mergeCell ref="A7:A9"/>
    <mergeCell ref="B7:B9"/>
    <mergeCell ref="C7:H7"/>
    <mergeCell ref="I7:L7"/>
    <mergeCell ref="M7:P7"/>
    <mergeCell ref="C8:E8"/>
    <mergeCell ref="F8:H8"/>
    <mergeCell ref="I8:I9"/>
    <mergeCell ref="J8:J9"/>
    <mergeCell ref="K8:K9"/>
    <mergeCell ref="L8:L9"/>
    <mergeCell ref="M8:M9"/>
    <mergeCell ref="N8:N9"/>
    <mergeCell ref="O8:O9"/>
    <mergeCell ref="P8:P9"/>
    <mergeCell ref="A5:P5"/>
    <mergeCell ref="A1:D1"/>
    <mergeCell ref="G1:P1"/>
    <mergeCell ref="A2:D2"/>
    <mergeCell ref="G2:P2"/>
    <mergeCell ref="A4:P4"/>
  </mergeCells>
  <pageMargins left="0.2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10 DỰ ÁN</vt:lpstr>
      <vt:lpstr>DA 2</vt:lpstr>
      <vt:lpstr>TDA 1-DA 3</vt:lpstr>
      <vt:lpstr>So lieu dan so, HN, HCN 2019</vt:lpstr>
      <vt:lpstr>'10 DỰ ÁN'!Print_Area</vt:lpstr>
      <vt:lpstr>'DA 2'!Print_Area</vt:lpstr>
      <vt:lpstr>'10 DỰ ÁN'!Print_Titles</vt:lpstr>
      <vt:lpstr>'So lieu dan so, HN, HCN 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Binh</cp:lastModifiedBy>
  <cp:lastPrinted>2022-11-11T06:55:02Z</cp:lastPrinted>
  <dcterms:created xsi:type="dcterms:W3CDTF">2022-05-18T01:06:52Z</dcterms:created>
  <dcterms:modified xsi:type="dcterms:W3CDTF">2022-11-11T09:25:41Z</dcterms:modified>
</cp:coreProperties>
</file>